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профлист в завис. от объема" sheetId="1" r:id="rId4"/>
    <sheet state="hidden" name="водосточная система" sheetId="2" r:id="rId5"/>
    <sheet state="hidden" name="тотьма прайс" sheetId="3" r:id="rId6"/>
    <sheet state="visible" name="ДОБОРНЫЕ ЭЛЕМЕНТЫ " sheetId="4" r:id="rId7"/>
    <sheet state="visible" name="ШТАКЕТНИК " sheetId="5" r:id="rId8"/>
    <sheet state="visible" name="водосточные элементы" sheetId="6" r:id="rId9"/>
    <sheet state="visible" name="столбики для забора" sheetId="7" r:id="rId10"/>
    <sheet state="visible" name="Грядки" sheetId="8" r:id="rId11"/>
    <sheet state="visible" name="кровельные саморезы" sheetId="9" r:id="rId12"/>
    <sheet state="visible" name="утеплитель" sheetId="10" r:id="rId13"/>
    <sheet state="visible" name="прочее" sheetId="11" r:id="rId14"/>
    <sheet state="visible" name="калитки ворота " sheetId="12" r:id="rId15"/>
  </sheets>
  <definedNames/>
  <calcPr/>
  <extLst>
    <ext uri="GoogleSheetsCustomDataVersion1">
      <go:sheetsCustomData xmlns:go="http://customooxmlschemas.google.com/" r:id="rId16" roundtripDataSignature="AMtx7mjALqb95G3r1UORfYmrjICnNLM/JA=="/>
    </ext>
  </extLst>
</workbook>
</file>

<file path=xl/sharedStrings.xml><?xml version="1.0" encoding="utf-8"?>
<sst xmlns="http://schemas.openxmlformats.org/spreadsheetml/2006/main" count="614" uniqueCount="322">
  <si>
    <t>От   05.05.2021г.</t>
  </si>
  <si>
    <t>ПРОФНАСТИЛ И МЕТАЛЛОЧЕРЕПИЦА "МОНТЕРРЕЙ"</t>
  </si>
  <si>
    <r>
      <rPr>
        <rFont val="Times New Roman"/>
        <i/>
        <color rgb="FF000000"/>
        <sz val="20.0"/>
      </rPr>
      <t xml:space="preserve">Цены с учетом НДС </t>
    </r>
    <r>
      <rPr>
        <rFont val="Times New Roman"/>
        <b/>
        <i/>
        <color rgb="FF000000"/>
        <sz val="20.0"/>
        <u/>
      </rPr>
      <t>за 1 кв.м.</t>
    </r>
  </si>
  <si>
    <t>Наименование</t>
  </si>
  <si>
    <t xml:space="preserve">Толщина </t>
  </si>
  <si>
    <t>до 15 кв.м.</t>
  </si>
  <si>
    <t>до 50 кв.м.</t>
  </si>
  <si>
    <t>до 100 кв.м</t>
  </si>
  <si>
    <t>до 300 кв.м.</t>
  </si>
  <si>
    <t>оц. 0,35</t>
  </si>
  <si>
    <t xml:space="preserve">оц. 0,4 </t>
  </si>
  <si>
    <t>оц. 0,45</t>
  </si>
  <si>
    <t>оц. 0,5</t>
  </si>
  <si>
    <t>оц. 0,55</t>
  </si>
  <si>
    <t>C-8</t>
  </si>
  <si>
    <t>оц. 0,6</t>
  </si>
  <si>
    <t>оц. 0,65</t>
  </si>
  <si>
    <t>Общая ширина   - 1,2м</t>
  </si>
  <si>
    <t>оц. 0,7</t>
  </si>
  <si>
    <t>RAL 0,35</t>
  </si>
  <si>
    <t>Рабочая ширина - 1,15м</t>
  </si>
  <si>
    <t xml:space="preserve">RAL 0,4 </t>
  </si>
  <si>
    <t>RAL 0,45</t>
  </si>
  <si>
    <t xml:space="preserve">RAL 0,5 </t>
  </si>
  <si>
    <t>RAL 0,6</t>
  </si>
  <si>
    <t>RAL 0,7</t>
  </si>
  <si>
    <t>RAL/RAL</t>
  </si>
  <si>
    <t>C-18</t>
  </si>
  <si>
    <t>Общая ширина   - 1,15м</t>
  </si>
  <si>
    <t>Рабочая ширина - 1,10м</t>
  </si>
  <si>
    <t>C-21</t>
  </si>
  <si>
    <t>Общая ширина   - 1,065м</t>
  </si>
  <si>
    <t>Рабочая ширина - 1,0м</t>
  </si>
  <si>
    <t>НC-44</t>
  </si>
  <si>
    <t>Общая ширина   - 1,07м</t>
  </si>
  <si>
    <t>НC-35</t>
  </si>
  <si>
    <t>Общая ширина   - 1,06м</t>
  </si>
  <si>
    <t>RAL 0,65</t>
  </si>
  <si>
    <t>0ц. 0,55</t>
  </si>
  <si>
    <t>Н-75</t>
  </si>
  <si>
    <t>оц. 0,8</t>
  </si>
  <si>
    <t>Общая ширина   - 0,8м</t>
  </si>
  <si>
    <t>оц. 0,9</t>
  </si>
  <si>
    <t>Рабочая ширина - 0,75м</t>
  </si>
  <si>
    <t>RAL  0,5</t>
  </si>
  <si>
    <t>RAL 0,8</t>
  </si>
  <si>
    <t>Лист гладкий</t>
  </si>
  <si>
    <t>Ширина   - 1,25м</t>
  </si>
  <si>
    <t>Лист гладкий в пленке</t>
  </si>
  <si>
    <t>Металлочерепица</t>
  </si>
  <si>
    <t>Общая ширина   - 1,18м</t>
  </si>
  <si>
    <t>Рабочая ширина - 1,1м</t>
  </si>
  <si>
    <t xml:space="preserve">ВОДОСТОЧНАЯ СИСТЕМА </t>
  </si>
  <si>
    <t>Розничные цены с учетом НДС на 19.04.2013г.</t>
  </si>
  <si>
    <t>Ед. изм.</t>
  </si>
  <si>
    <t>Оцинкованный</t>
  </si>
  <si>
    <t>Окрашенный</t>
  </si>
  <si>
    <t>Диаметр на 100</t>
  </si>
  <si>
    <t>труба</t>
  </si>
  <si>
    <t>шт.</t>
  </si>
  <si>
    <t>труба (длина 625 мм)</t>
  </si>
  <si>
    <t>желоб</t>
  </si>
  <si>
    <t>воронка №1</t>
  </si>
  <si>
    <t>воронка №3</t>
  </si>
  <si>
    <t xml:space="preserve">угол наружный </t>
  </si>
  <si>
    <t>колено сливное</t>
  </si>
  <si>
    <t>колено трубы</t>
  </si>
  <si>
    <t xml:space="preserve">держатель желоба </t>
  </si>
  <si>
    <t>держатель трубы</t>
  </si>
  <si>
    <t>желоб с заглушкой</t>
  </si>
  <si>
    <t>Диаметр на 120</t>
  </si>
  <si>
    <t>Диаметр  на 140</t>
  </si>
  <si>
    <t>** Оказываем услуги по порошковой покраске металлоизделий</t>
  </si>
  <si>
    <t>ВНИМАНИЕ АКЦИЯ!!! Покрой крышу с нами в 2013 году и получи скидку на водосточную систему 13%!!!</t>
  </si>
  <si>
    <t>Розничные цены с учетом НДС</t>
  </si>
  <si>
    <t>Цена за 1 кв.м., руб.</t>
  </si>
  <si>
    <t>С-8</t>
  </si>
  <si>
    <t>кв.м.</t>
  </si>
  <si>
    <t>оц. 0,4</t>
  </si>
  <si>
    <t>RAL 0,4</t>
  </si>
  <si>
    <t>RAL 0,5</t>
  </si>
  <si>
    <t>С-21</t>
  </si>
  <si>
    <t>Наименование/размер</t>
  </si>
  <si>
    <t>ДОБОРНЫЕ ЭЛЕМЕНТЫ</t>
  </si>
  <si>
    <t>Конек 20x150х150x20</t>
  </si>
  <si>
    <t>п.м.</t>
  </si>
  <si>
    <t>Конек 20x200х200x20</t>
  </si>
  <si>
    <t>Конек фигурный 20x150х150x20</t>
  </si>
  <si>
    <t>Конек фигурный 20x200х200x20</t>
  </si>
  <si>
    <t>Ендова 20x150х150x20</t>
  </si>
  <si>
    <t>Ендова 20x200х200x20</t>
  </si>
  <si>
    <t>Ендова фигурная 20x150х150x20</t>
  </si>
  <si>
    <t>Ендова фигурная 20x200х200x20</t>
  </si>
  <si>
    <t>Ветровая планка 20х100х80х20</t>
  </si>
  <si>
    <t>Карнизная планка 20х100х80х20</t>
  </si>
  <si>
    <t>угол внутренний/ наружний 150х150</t>
  </si>
  <si>
    <t>снегозадержатель 20х90х130х20</t>
  </si>
  <si>
    <t>саморезы 35 мм</t>
  </si>
  <si>
    <t>саморезы 50 мм</t>
  </si>
  <si>
    <t>ВОДОСТОЧНАЯ СИСТЕМА</t>
  </si>
  <si>
    <t>от 26.04.2021</t>
  </si>
  <si>
    <t>ДОБОРНЫЕ ЭЛЕМЕНТЫ КРОВЛИ</t>
  </si>
  <si>
    <t>Цены с учетом НДС  (20%) за 1 шт.  0,45</t>
  </si>
  <si>
    <t>Общие цены</t>
  </si>
  <si>
    <t>Наименование доборного элемента</t>
  </si>
  <si>
    <t>Размер</t>
  </si>
  <si>
    <t>ЦИНК, за 1 шт.</t>
  </si>
  <si>
    <t>RAL,   за 1 шт.</t>
  </si>
  <si>
    <t>Расход металла  оц. 0,45 м. кв.</t>
  </si>
  <si>
    <t>RAL,                   за 1 шт.</t>
  </si>
  <si>
    <t>конек (2м)</t>
  </si>
  <si>
    <t>20x150х150x20</t>
  </si>
  <si>
    <t>20x200х200x20</t>
  </si>
  <si>
    <t>20x250х250x20</t>
  </si>
  <si>
    <t>20x300х300x20</t>
  </si>
  <si>
    <t>конек фигурный (2м)</t>
  </si>
  <si>
    <t>20x150x20x20x20x150x20</t>
  </si>
  <si>
    <t>20x200x20x20x20х200x20</t>
  </si>
  <si>
    <t>20x250x20x20x20х250x20</t>
  </si>
  <si>
    <t>ендова (2м)</t>
  </si>
  <si>
    <t>ендова фигурная (2м)</t>
  </si>
  <si>
    <t>угол внутренний (2м) / наружный (2м)</t>
  </si>
  <si>
    <t>50х50</t>
  </si>
  <si>
    <t>100х100</t>
  </si>
  <si>
    <t>150х150</t>
  </si>
  <si>
    <t>200х200</t>
  </si>
  <si>
    <t>250х250</t>
  </si>
  <si>
    <t>снегозадержатель (2м)</t>
  </si>
  <si>
    <t>20х90х130х20</t>
  </si>
  <si>
    <t>40х90х130х40</t>
  </si>
  <si>
    <t>отлив (2м)</t>
  </si>
  <si>
    <t>20х50х20х20</t>
  </si>
  <si>
    <t>20х100х20х20</t>
  </si>
  <si>
    <t>20х150х20х20</t>
  </si>
  <si>
    <t>20х200х20х20</t>
  </si>
  <si>
    <t>ветровая планка (2м)</t>
  </si>
  <si>
    <t>20х100х80х20</t>
  </si>
  <si>
    <t>карнизная планка (2м)</t>
  </si>
  <si>
    <t>Ромбовидная планка на забор (2м)</t>
  </si>
  <si>
    <t>20x20x55x55x20x20</t>
  </si>
  <si>
    <t>П-образная планка на забор (2м)</t>
  </si>
  <si>
    <t>20*20*20</t>
  </si>
  <si>
    <t>Колпак на столб</t>
  </si>
  <si>
    <t>380х380х380х380</t>
  </si>
  <si>
    <t>26.04.2021г.</t>
  </si>
  <si>
    <t>ШТАКЕТНИК</t>
  </si>
  <si>
    <r>
      <rPr>
        <rFont val="Times New Roman"/>
        <i/>
        <color theme="1"/>
        <sz val="16.0"/>
      </rPr>
      <t xml:space="preserve">Цены с учетом НДС </t>
    </r>
    <r>
      <rPr>
        <rFont val="Times New Roman"/>
        <b/>
        <i/>
        <color rgb="FF000000"/>
        <sz val="16.0"/>
        <u/>
      </rPr>
      <t>за 1 пог м.</t>
    </r>
  </si>
  <si>
    <t>0,45 мм</t>
  </si>
  <si>
    <t>Окраска</t>
  </si>
  <si>
    <t xml:space="preserve"> Отпускная  цена, руб. при заказе до 30 т. руб.</t>
  </si>
  <si>
    <t>Отпускная цена, руб. при заказе от 30 - до 100 т. руб.</t>
  </si>
  <si>
    <t>Отпускная цена руб. заказ св. 100 т.руб. до 500 т. руб.</t>
  </si>
  <si>
    <t>ширина планки</t>
  </si>
  <si>
    <t>100мм</t>
  </si>
  <si>
    <t>цинк</t>
  </si>
  <si>
    <t xml:space="preserve"> RAL</t>
  </si>
  <si>
    <t xml:space="preserve"> RAL/RAL</t>
  </si>
  <si>
    <t>Доплата за фигурную резку штакета  - 3 рубля за 1 шт.</t>
  </si>
  <si>
    <t>Возможна порошковая окраска штакета стоимость согласуется с заказчиком</t>
  </si>
  <si>
    <t>Виды выпускаемого штакетника с размерами</t>
  </si>
  <si>
    <t xml:space="preserve">ВОДОСТОЧНЫЕ СИСТЕМЫ Runoff </t>
  </si>
  <si>
    <r>
      <rPr>
        <rFont val="Arial"/>
        <b/>
        <color theme="1"/>
        <sz val="11.0"/>
      </rPr>
      <t xml:space="preserve">www.runof.ru </t>
    </r>
    <r>
      <rPr>
        <rFont val="Arial"/>
        <b val="0"/>
        <color rgb="FF000000"/>
        <sz val="11.0"/>
      </rPr>
      <t xml:space="preserve">  </t>
    </r>
    <r>
      <rPr>
        <rFont val="Arial"/>
        <b/>
        <color rgb="FF000000"/>
        <sz val="11.0"/>
      </rPr>
      <t xml:space="preserve"> info@runof.ru   Телефон: </t>
    </r>
    <r>
      <rPr>
        <rFont val="Arial"/>
        <b val="0"/>
        <color rgb="FF000000"/>
        <sz val="11.0"/>
      </rPr>
      <t xml:space="preserve">8 (8172) 72-21-50; 8-800-551-07-88           </t>
    </r>
    <r>
      <rPr>
        <rFont val="Arial"/>
        <b/>
        <color rgb="FF000000"/>
        <sz val="11.0"/>
      </rPr>
      <t>Центральный офис:</t>
    </r>
    <r>
      <rPr>
        <rFont val="Arial"/>
        <b val="0"/>
        <color rgb="FF000000"/>
        <sz val="11.0"/>
      </rPr>
      <t xml:space="preserve"> г. Вологда, ул. Набережная 6 Армии, 201                          </t>
    </r>
    <r>
      <rPr>
        <rFont val="Arial"/>
        <b/>
        <color rgb="FF000000"/>
        <sz val="11.0"/>
      </rPr>
      <t>Производство:</t>
    </r>
    <r>
      <rPr>
        <rFont val="Arial"/>
        <b val="0"/>
        <color rgb="FF000000"/>
        <sz val="11.0"/>
      </rPr>
      <t xml:space="preserve"> г. Вологда, ул. Набережная 6 Армии,201</t>
    </r>
  </si>
  <si>
    <t>14.04.2021 г.</t>
  </si>
  <si>
    <t>Водосточная система круглого сечения</t>
  </si>
  <si>
    <t>Розница</t>
  </si>
  <si>
    <t>Опт (от 50 т.руб.)</t>
  </si>
  <si>
    <t>Наименование элемента</t>
  </si>
  <si>
    <t>Тип покрытия (Zn), цена за 1 шт.</t>
  </si>
  <si>
    <t xml:space="preserve">            Тип покрытия RAL (9003;3005;7004;8017;5005;6005)              цена за 1 шт.</t>
  </si>
  <si>
    <t xml:space="preserve">          Тип покрытия RAL (9003;3005;7004;8017;5005;6005)              цена за 1 шт.</t>
  </si>
  <si>
    <r>
      <rPr>
        <rFont val="Arial"/>
        <color theme="1"/>
        <sz val="11.0"/>
      </rPr>
      <t>ТРУБА ВОДОСТОЧНАЯ</t>
    </r>
    <r>
      <rPr>
        <rFont val="Arial"/>
        <b/>
        <color rgb="FF000000"/>
        <sz val="11.0"/>
      </rPr>
      <t xml:space="preserve"> </t>
    </r>
    <r>
      <rPr>
        <rFont val="Arial"/>
        <color rgb="FF000000"/>
        <sz val="11.0"/>
      </rPr>
      <t>Runoff</t>
    </r>
  </si>
  <si>
    <t xml:space="preserve">диаметр 100 длина 1000 </t>
  </si>
  <si>
    <t xml:space="preserve">диаметр 100 длина 3000 </t>
  </si>
  <si>
    <t>диаметр 140 длина 1250</t>
  </si>
  <si>
    <t xml:space="preserve">диаметр 140 длина 3000 </t>
  </si>
  <si>
    <t>ЖЕЛОБ ВОДОСТОЧНЫЙ Runoff</t>
  </si>
  <si>
    <t>диаметр 125 длина 3000</t>
  </si>
  <si>
    <t>диаметр 125 длина 2000</t>
  </si>
  <si>
    <t xml:space="preserve">диаметр 125 угловой 90" </t>
  </si>
  <si>
    <t xml:space="preserve">диаметр 125 угловой 135" </t>
  </si>
  <si>
    <t>диаметр 175 длина 2000</t>
  </si>
  <si>
    <t>диаметр 175 угловой 90" 400*400</t>
  </si>
  <si>
    <t>диаметр 175 угловой 135" 400*400</t>
  </si>
  <si>
    <t>ЗАГЛУШКА ЖЕЛОБА</t>
  </si>
  <si>
    <t xml:space="preserve">диаметр 125 </t>
  </si>
  <si>
    <t xml:space="preserve">диаметр 175 </t>
  </si>
  <si>
    <t>ВОРОНКА круглая водосборная Runoff</t>
  </si>
  <si>
    <t>диаметр 100/250</t>
  </si>
  <si>
    <t>диаметр на 120/250</t>
  </si>
  <si>
    <t>диаметр 140/320</t>
  </si>
  <si>
    <t>ВОРОНКА врезная Runoff</t>
  </si>
  <si>
    <t>диаметр 100/125</t>
  </si>
  <si>
    <t>диаметр 140/175</t>
  </si>
  <si>
    <t>диаметр на 120/140 (желоб)</t>
  </si>
  <si>
    <t>КОЛЕНО СЛИВНОЕ Runoff</t>
  </si>
  <si>
    <t>диаметр 100</t>
  </si>
  <si>
    <t>диаметр 140</t>
  </si>
  <si>
    <t>КОЛЕНО ТРУБЫ Runoff</t>
  </si>
  <si>
    <t xml:space="preserve">диаметр 100 </t>
  </si>
  <si>
    <t>ДЕРЖАТЕЛЬ ЖЕЛОБА Runoff</t>
  </si>
  <si>
    <t>диаметр 125 вертикальный 260</t>
  </si>
  <si>
    <t>диаметр 175 вертикальный 220</t>
  </si>
  <si>
    <t>ДЕРЖАТЕЛЬ ТРУБЫ Runoff</t>
  </si>
  <si>
    <t>Цена в рублях включая НДС за 1 шт. со склада в г. Вологда, ул. Набережная 6 Армии, 201</t>
  </si>
  <si>
    <t>Водосточные системы изготавливаются из стали толщиной 0,5 мм. Кроме стандартных размеров указанных в прайс-листе возможно изготовление других нестандартных диаметров.</t>
  </si>
  <si>
    <t>Цвет по каталогу RAL - 213 оттенков, порошковая покраска по согласованию с заказчиком.</t>
  </si>
  <si>
    <t>Собственное производство позволяет нашей компании осуществлять жесткий контроль над качеством продукции, оптимизировать и улучшать процесс производства, в результате чего наши клиенты получают качественные изделия по разумной цене.</t>
  </si>
  <si>
    <t>СТОЛБИКИ ДЛЯ ЗАБОРА</t>
  </si>
  <si>
    <t>Цены с учетом НДС (20%) за 1 шт. (толщина стенки 2 мм.)</t>
  </si>
  <si>
    <t xml:space="preserve">РЕГИОНЫ </t>
  </si>
  <si>
    <t>Размер трубы</t>
  </si>
  <si>
    <t>длина 2 м.</t>
  </si>
  <si>
    <t>длина 2,4 м.</t>
  </si>
  <si>
    <t>длина 3 м.</t>
  </si>
  <si>
    <t>Столбик с 1 планкой</t>
  </si>
  <si>
    <t>труба 20*20</t>
  </si>
  <si>
    <t>труба 25*25</t>
  </si>
  <si>
    <t>труба 40*40</t>
  </si>
  <si>
    <t>труба 40*25</t>
  </si>
  <si>
    <t>труба 50*25</t>
  </si>
  <si>
    <t>труба 50*50</t>
  </si>
  <si>
    <t>труба 60*60</t>
  </si>
  <si>
    <t>труба 60*40</t>
  </si>
  <si>
    <t>Столбик с 2 планками</t>
  </si>
  <si>
    <t>Размер планки 200*40*4</t>
  </si>
  <si>
    <t>Каждая дополнительная планка доплата в цене  - 30 рублей</t>
  </si>
  <si>
    <t>Каждая дополнительная планка доплата в цене  - 28 рублей</t>
  </si>
  <si>
    <r>
      <rPr>
        <rFont val="Times New Roman"/>
        <b/>
        <color rgb="FF000000"/>
        <sz val="14.0"/>
      </rPr>
      <t xml:space="preserve">Отпускная </t>
    </r>
    <r>
      <rPr>
        <rFont val="Times New Roman"/>
        <b/>
        <color rgb="FF000000"/>
        <sz val="14.0"/>
        <u/>
      </rPr>
      <t>розничная цена</t>
    </r>
    <r>
      <rPr>
        <rFont val="Times New Roman"/>
        <b/>
        <color rgb="FF000000"/>
        <sz val="14.0"/>
      </rPr>
      <t xml:space="preserve"> за комплект</t>
    </r>
  </si>
  <si>
    <r>
      <rPr>
        <rFont val="Times New Roman"/>
        <b/>
        <color rgb="FF000000"/>
        <sz val="14.0"/>
        <u/>
      </rPr>
      <t xml:space="preserve"> </t>
    </r>
    <r>
      <rPr>
        <rFont val="Times New Roman"/>
        <b/>
        <color rgb="FF000000"/>
        <sz val="14.0"/>
        <u/>
      </rPr>
      <t>(с учетом НДС 20%)</t>
    </r>
  </si>
  <si>
    <t>Грядки металлические с  грунтозацепами</t>
  </si>
  <si>
    <t xml:space="preserve"> руб/комплект.</t>
  </si>
  <si>
    <t xml:space="preserve">Размер </t>
  </si>
  <si>
    <t>Эконом</t>
  </si>
  <si>
    <t>Стандарт</t>
  </si>
  <si>
    <t>Премиум</t>
  </si>
  <si>
    <t>шир.*длина*высота борта м.</t>
  </si>
  <si>
    <t>(толщина металла 0,45 мм)</t>
  </si>
  <si>
    <t>(толщина металла 0,55 мм)</t>
  </si>
  <si>
    <t>(толщина металла 0,65 мм)</t>
  </si>
  <si>
    <r>
      <rPr>
        <rFont val="Times New Roman"/>
        <b/>
        <color rgb="FF000000"/>
        <sz val="10.0"/>
      </rPr>
      <t xml:space="preserve">1*2*0,2 м. </t>
    </r>
    <r>
      <rPr>
        <rFont val="Times New Roman"/>
        <b val="0"/>
        <color rgb="FF000000"/>
        <sz val="9.0"/>
      </rPr>
      <t>оцинк.</t>
    </r>
  </si>
  <si>
    <r>
      <rPr>
        <rFont val="Times New Roman"/>
        <b/>
        <color rgb="FF000000"/>
        <sz val="10.0"/>
      </rPr>
      <t xml:space="preserve">1*4*0,2 м. </t>
    </r>
    <r>
      <rPr>
        <rFont val="Times New Roman"/>
        <b val="0"/>
        <color rgb="FF000000"/>
        <sz val="9.0"/>
      </rPr>
      <t>оцинк.</t>
    </r>
  </si>
  <si>
    <r>
      <rPr>
        <rFont val="Times New Roman"/>
        <b/>
        <color rgb="FF000000"/>
        <sz val="10.0"/>
      </rPr>
      <t xml:space="preserve">1*6*0,2 м. </t>
    </r>
    <r>
      <rPr>
        <rFont val="Times New Roman"/>
        <b val="0"/>
        <color rgb="FF000000"/>
        <sz val="9.0"/>
      </rPr>
      <t>оцинк</t>
    </r>
    <r>
      <rPr>
        <rFont val="Times New Roman"/>
        <b/>
        <color rgb="FF000000"/>
        <sz val="10.0"/>
      </rPr>
      <t>.</t>
    </r>
  </si>
  <si>
    <r>
      <rPr>
        <rFont val="Times New Roman"/>
        <b/>
        <color rgb="FF000000"/>
        <sz val="10.0"/>
      </rPr>
      <t xml:space="preserve">1*2*0,2 м. </t>
    </r>
    <r>
      <rPr>
        <rFont val="Times New Roman"/>
        <b val="0"/>
        <color rgb="FF000000"/>
        <sz val="9.0"/>
      </rPr>
      <t>с полим.покр.</t>
    </r>
  </si>
  <si>
    <r>
      <rPr>
        <rFont val="Times New Roman"/>
        <b/>
        <color rgb="FF000000"/>
        <sz val="10.0"/>
      </rPr>
      <t xml:space="preserve">1*4*0,2 м. </t>
    </r>
    <r>
      <rPr>
        <rFont val="Times New Roman"/>
        <b val="0"/>
        <color rgb="FF000000"/>
        <sz val="9.0"/>
      </rPr>
      <t>с полим. покр.</t>
    </r>
  </si>
  <si>
    <r>
      <rPr>
        <rFont val="Times New Roman"/>
        <b/>
        <color rgb="FF000000"/>
        <sz val="10.0"/>
      </rPr>
      <t xml:space="preserve">1*6*0,2 м. </t>
    </r>
    <r>
      <rPr>
        <rFont val="Times New Roman"/>
        <b val="0"/>
        <color rgb="FF000000"/>
        <sz val="9.0"/>
      </rPr>
      <t>с полим. покр.</t>
    </r>
  </si>
  <si>
    <r>
      <rPr>
        <rFont val="Times New Roman"/>
        <b/>
        <color rgb="FF000000"/>
        <sz val="14.0"/>
      </rPr>
      <t xml:space="preserve">Грядки металлические </t>
    </r>
    <r>
      <rPr>
        <rFont val="Times New Roman"/>
        <b/>
        <color rgb="FF000000"/>
        <sz val="14.0"/>
        <u/>
      </rPr>
      <t>без  грунтозацепов</t>
    </r>
    <r>
      <rPr>
        <rFont val="Times New Roman"/>
        <b/>
        <color rgb="FF000000"/>
        <sz val="14.0"/>
      </rPr>
      <t xml:space="preserve"> руб/комплект.</t>
    </r>
  </si>
  <si>
    <r>
      <rPr>
        <rFont val="Times New Roman"/>
        <b/>
        <color rgb="FF000000"/>
        <sz val="10.0"/>
      </rPr>
      <t xml:space="preserve">1*2*0,2 м. </t>
    </r>
    <r>
      <rPr>
        <rFont val="Times New Roman"/>
        <b val="0"/>
        <color rgb="FF000000"/>
        <sz val="9.0"/>
      </rPr>
      <t>оцинк.</t>
    </r>
  </si>
  <si>
    <r>
      <rPr>
        <rFont val="Times New Roman"/>
        <b/>
        <color rgb="FF000000"/>
        <sz val="10.0"/>
      </rPr>
      <t xml:space="preserve">1*4*0,2 м. </t>
    </r>
    <r>
      <rPr>
        <rFont val="Times New Roman"/>
        <b val="0"/>
        <color rgb="FF000000"/>
        <sz val="9.0"/>
      </rPr>
      <t>оцинк.</t>
    </r>
  </si>
  <si>
    <r>
      <rPr>
        <rFont val="Times New Roman"/>
        <b/>
        <color rgb="FF000000"/>
        <sz val="10.0"/>
      </rPr>
      <t xml:space="preserve">1*6*0,2 м. </t>
    </r>
    <r>
      <rPr>
        <rFont val="Times New Roman"/>
        <b val="0"/>
        <color rgb="FF000000"/>
        <sz val="9.0"/>
      </rPr>
      <t>оцинк</t>
    </r>
    <r>
      <rPr>
        <rFont val="Times New Roman"/>
        <b/>
        <color rgb="FF000000"/>
        <sz val="10.0"/>
      </rPr>
      <t>.</t>
    </r>
  </si>
  <si>
    <r>
      <rPr>
        <rFont val="Times New Roman"/>
        <b/>
        <color rgb="FF000000"/>
        <sz val="10.0"/>
      </rPr>
      <t xml:space="preserve">1*2*0,2 м. </t>
    </r>
    <r>
      <rPr>
        <rFont val="Times New Roman"/>
        <b val="0"/>
        <color rgb="FF000000"/>
        <sz val="9.0"/>
      </rPr>
      <t>с полим.покр.</t>
    </r>
  </si>
  <si>
    <r>
      <rPr>
        <rFont val="Times New Roman"/>
        <b/>
        <color rgb="FF000000"/>
        <sz val="10.0"/>
      </rPr>
      <t xml:space="preserve">1*4*0,2 м. </t>
    </r>
    <r>
      <rPr>
        <rFont val="Times New Roman"/>
        <b val="0"/>
        <color rgb="FF000000"/>
        <sz val="9.0"/>
      </rPr>
      <t>с полим. покр.</t>
    </r>
  </si>
  <si>
    <r>
      <rPr>
        <rFont val="Times New Roman"/>
        <b/>
        <color rgb="FF000000"/>
        <sz val="10.0"/>
      </rPr>
      <t xml:space="preserve">1*6*0,2 м. </t>
    </r>
    <r>
      <rPr>
        <rFont val="Times New Roman"/>
        <b val="0"/>
        <color rgb="FF000000"/>
        <sz val="9.0"/>
      </rPr>
      <t>с полим. покр.</t>
    </r>
  </si>
  <si>
    <t>Дополнительные стяжки за  элемент  - 70 руб.  (с учетом НДС 20%)</t>
  </si>
  <si>
    <t>Отпускная цена за комплект</t>
  </si>
  <si>
    <t>(с учетом НДС 20%)</t>
  </si>
  <si>
    <t xml:space="preserve">При продаже партии (сумма разовой сделки от 70000 руб.) </t>
  </si>
  <si>
    <r>
      <rPr>
        <rFont val="Times New Roman"/>
        <b/>
        <color rgb="FF000000"/>
        <sz val="10.0"/>
      </rPr>
      <t xml:space="preserve">1*2*0,2 м. </t>
    </r>
    <r>
      <rPr>
        <rFont val="Times New Roman"/>
        <b val="0"/>
        <color rgb="FF000000"/>
        <sz val="9.0"/>
      </rPr>
      <t>оцинк.</t>
    </r>
  </si>
  <si>
    <r>
      <rPr>
        <rFont val="Times New Roman"/>
        <b/>
        <color rgb="FF000000"/>
        <sz val="10.0"/>
      </rPr>
      <t xml:space="preserve">1*4*0,2 м. </t>
    </r>
    <r>
      <rPr>
        <rFont val="Times New Roman"/>
        <b val="0"/>
        <color rgb="FF000000"/>
        <sz val="9.0"/>
      </rPr>
      <t>оцинк.</t>
    </r>
  </si>
  <si>
    <r>
      <rPr>
        <rFont val="Times New Roman"/>
        <b/>
        <color rgb="FF000000"/>
        <sz val="10.0"/>
      </rPr>
      <t xml:space="preserve">1*6*0,2 м. </t>
    </r>
    <r>
      <rPr>
        <rFont val="Times New Roman"/>
        <b val="0"/>
        <color rgb="FF000000"/>
        <sz val="9.0"/>
      </rPr>
      <t>оцинк</t>
    </r>
    <r>
      <rPr>
        <rFont val="Times New Roman"/>
        <b/>
        <color rgb="FF000000"/>
        <sz val="10.0"/>
      </rPr>
      <t>.</t>
    </r>
  </si>
  <si>
    <r>
      <rPr>
        <rFont val="Times New Roman"/>
        <b/>
        <color rgb="FF000000"/>
        <sz val="10.0"/>
      </rPr>
      <t xml:space="preserve">1*2*0,2 м. </t>
    </r>
    <r>
      <rPr>
        <rFont val="Times New Roman"/>
        <b val="0"/>
        <color rgb="FF000000"/>
        <sz val="9.0"/>
      </rPr>
      <t>с полим.покр.</t>
    </r>
  </si>
  <si>
    <r>
      <rPr>
        <rFont val="Times New Roman"/>
        <b/>
        <color rgb="FF000000"/>
        <sz val="10.0"/>
      </rPr>
      <t xml:space="preserve">1*4*0,2 м. </t>
    </r>
    <r>
      <rPr>
        <rFont val="Times New Roman"/>
        <b val="0"/>
        <color rgb="FF000000"/>
        <sz val="9.0"/>
      </rPr>
      <t>с полим. покр.</t>
    </r>
  </si>
  <si>
    <r>
      <rPr>
        <rFont val="Times New Roman"/>
        <b/>
        <color rgb="FF000000"/>
        <sz val="10.0"/>
      </rPr>
      <t xml:space="preserve">1*6*0,2 м. </t>
    </r>
    <r>
      <rPr>
        <rFont val="Times New Roman"/>
        <b val="0"/>
        <color rgb="FF000000"/>
        <sz val="9.0"/>
      </rPr>
      <t>с полим. покр.</t>
    </r>
  </si>
  <si>
    <r>
      <rPr>
        <rFont val="Times New Roman"/>
        <b/>
        <color rgb="FF000000"/>
        <sz val="14.0"/>
      </rPr>
      <t xml:space="preserve">Грядки металлические </t>
    </r>
    <r>
      <rPr>
        <rFont val="Times New Roman"/>
        <b/>
        <color rgb="FF000000"/>
        <sz val="14.0"/>
        <u/>
      </rPr>
      <t>без  грунтозацепов</t>
    </r>
    <r>
      <rPr>
        <rFont val="Times New Roman"/>
        <b/>
        <color rgb="FF000000"/>
        <sz val="14.0"/>
      </rPr>
      <t xml:space="preserve"> руб/комплект.</t>
    </r>
  </si>
  <si>
    <r>
      <rPr>
        <rFont val="Times New Roman"/>
        <b/>
        <color rgb="FF000000"/>
        <sz val="10.0"/>
      </rPr>
      <t xml:space="preserve">1*2*0,2 м. </t>
    </r>
    <r>
      <rPr>
        <rFont val="Times New Roman"/>
        <b val="0"/>
        <color rgb="FF000000"/>
        <sz val="9.0"/>
      </rPr>
      <t>оцинк.</t>
    </r>
  </si>
  <si>
    <r>
      <rPr>
        <rFont val="Times New Roman"/>
        <b/>
        <color rgb="FF000000"/>
        <sz val="10.0"/>
      </rPr>
      <t xml:space="preserve">1*4*0,2 м. </t>
    </r>
    <r>
      <rPr>
        <rFont val="Times New Roman"/>
        <b val="0"/>
        <color rgb="FF000000"/>
        <sz val="9.0"/>
      </rPr>
      <t>оцинк.</t>
    </r>
  </si>
  <si>
    <r>
      <rPr>
        <rFont val="Times New Roman"/>
        <b/>
        <color rgb="FF000000"/>
        <sz val="10.0"/>
      </rPr>
      <t xml:space="preserve">1*6*0,2 м. </t>
    </r>
    <r>
      <rPr>
        <rFont val="Times New Roman"/>
        <b val="0"/>
        <color rgb="FF000000"/>
        <sz val="9.0"/>
      </rPr>
      <t>оцинк</t>
    </r>
    <r>
      <rPr>
        <rFont val="Times New Roman"/>
        <b/>
        <color rgb="FF000000"/>
        <sz val="10.0"/>
      </rPr>
      <t>.</t>
    </r>
  </si>
  <si>
    <r>
      <rPr>
        <rFont val="Times New Roman"/>
        <b/>
        <color rgb="FF000000"/>
        <sz val="10.0"/>
      </rPr>
      <t xml:space="preserve">1*2*0,2 м. </t>
    </r>
    <r>
      <rPr>
        <rFont val="Times New Roman"/>
        <b val="0"/>
        <color rgb="FF000000"/>
        <sz val="9.0"/>
      </rPr>
      <t>с полим.покр.</t>
    </r>
  </si>
  <si>
    <r>
      <rPr>
        <rFont val="Times New Roman"/>
        <b/>
        <color rgb="FF000000"/>
        <sz val="10.0"/>
      </rPr>
      <t xml:space="preserve">1*4*0,2 м. </t>
    </r>
    <r>
      <rPr>
        <rFont val="Times New Roman"/>
        <b val="0"/>
        <color rgb="FF000000"/>
        <sz val="9.0"/>
      </rPr>
      <t>с полим. покр.</t>
    </r>
  </si>
  <si>
    <r>
      <rPr>
        <rFont val="Times New Roman"/>
        <b/>
        <color rgb="FF000000"/>
        <sz val="10.0"/>
      </rPr>
      <t xml:space="preserve">1*6*0,2 м. </t>
    </r>
    <r>
      <rPr>
        <rFont val="Times New Roman"/>
        <b val="0"/>
        <color rgb="FF000000"/>
        <sz val="9.0"/>
      </rPr>
      <t>с полим. покр.</t>
    </r>
  </si>
  <si>
    <t>Дополнительные стяжки за  элемент  - 65 руб.  (с учетом НДС 20%)</t>
  </si>
  <si>
    <t>Дополнение в прайс лист с 27.04.2021г.</t>
  </si>
  <si>
    <t>Грядки “КЛУМБА”</t>
  </si>
  <si>
    <t>Размеры</t>
  </si>
  <si>
    <t>Отпускная цена руб. комплект с НДС (20%)</t>
  </si>
  <si>
    <r>
      <rPr>
        <rFont val="Times New Roman"/>
        <b/>
        <color rgb="FF000000"/>
        <sz val="14.0"/>
      </rPr>
      <t xml:space="preserve">Размер 6 крыльев*1м. длина*0,2м.высота борта </t>
    </r>
    <r>
      <rPr>
        <rFont val="Times New Roman"/>
        <b val="0"/>
        <color rgb="FF000000"/>
        <sz val="9.0"/>
      </rPr>
      <t>с полим. покр</t>
    </r>
    <r>
      <rPr>
        <rFont val="Times New Roman"/>
        <b/>
        <color rgb="FF000000"/>
        <sz val="14.0"/>
      </rPr>
      <t xml:space="preserve"> </t>
    </r>
  </si>
  <si>
    <r>
      <rPr>
        <rFont val="Times New Roman"/>
        <b/>
        <color rgb="FF000000"/>
        <sz val="14.0"/>
      </rPr>
      <t xml:space="preserve">Размер 6 крыльев*0,6 м. длина*0,2м.высота борта </t>
    </r>
    <r>
      <rPr>
        <rFont val="Times New Roman"/>
        <b val="0"/>
        <color rgb="FF000000"/>
        <sz val="9.0"/>
      </rPr>
      <t>с полим. покр</t>
    </r>
  </si>
  <si>
    <r>
      <rPr>
        <rFont val="Times New Roman"/>
        <b/>
        <color rgb="FF000000"/>
        <sz val="14.0"/>
      </rPr>
      <t xml:space="preserve">Размер 6 крыльев*0,4 м. длина*0,2м.высота борта </t>
    </r>
    <r>
      <rPr>
        <rFont val="Times New Roman"/>
        <b val="0"/>
        <color rgb="FF000000"/>
        <sz val="9.0"/>
      </rPr>
      <t>с полим. покр</t>
    </r>
  </si>
  <si>
    <t>КРОВЕЛЬНЫЕ САМОРЕЗЫ</t>
  </si>
  <si>
    <t>Цены с учетом НДС за 1 шт.</t>
  </si>
  <si>
    <t>Ед.изм.</t>
  </si>
  <si>
    <t>Цена, руб.</t>
  </si>
  <si>
    <t>Саморез 4,8*35 оцинк.</t>
  </si>
  <si>
    <t>Саморез 4,8*50 оцинк.</t>
  </si>
  <si>
    <t>Саморез 4,8*70 оцинк.</t>
  </si>
  <si>
    <t>2,,5</t>
  </si>
  <si>
    <t>Саморез 5,5*19 оцинк.</t>
  </si>
  <si>
    <t>Саморез 4,8*35 цветной</t>
  </si>
  <si>
    <t>Саморез 4,8*50 цветной</t>
  </si>
  <si>
    <t>Саморез 4,8*70 цветной</t>
  </si>
  <si>
    <t>Саморез 5,5*19 цветной</t>
  </si>
  <si>
    <t>УТЕПЛИТЕЛЬ</t>
  </si>
  <si>
    <t>Утеплитель URSA Terra 1000-600-50 (10пл/6кв.м)/36</t>
  </si>
  <si>
    <t>Утеплитель URSA Каркас 4500-1200-100 (1рл/5,4кв.м)/24</t>
  </si>
  <si>
    <t>Утеплитель URSA П15 У10 1250-610-100 (10пл/7,63 кв.м)/24</t>
  </si>
  <si>
    <t>Утеплитель URSA П15 У20 1250-610-50 (20пл/15,25 кв.м)/24</t>
  </si>
  <si>
    <t>Утеплитель URSA Универ 1000-600-50 (10пл/6 кв.м)/40</t>
  </si>
  <si>
    <t>Утеплитель URSA Универ 1000-600-100 (5пл/3 кв.м)/40</t>
  </si>
  <si>
    <t>Утеплитель URSA Скатная 3900-1200-150 (1рл/4,68 кв.м)/18</t>
  </si>
  <si>
    <t>Цены с учетом НДС</t>
  </si>
  <si>
    <t>Уплотнитель С 21, 1 м.</t>
  </si>
  <si>
    <t>Уплотнитель НС 18, верхний, 1,1 м.</t>
  </si>
  <si>
    <t>Уплотнитель НС 44, верхний,  1 м.</t>
  </si>
  <si>
    <t>Уплотнитель НС 44, нижний, 1м.</t>
  </si>
  <si>
    <t>Уплотнитель "Монтеррей", верхний, 1,1 м.</t>
  </si>
  <si>
    <t>Уплотнитель универсальный, самоклеящийся, (30мм*40мм), 2 м.</t>
  </si>
  <si>
    <t>Проходка кровельная прямая ф75-160мм цв. (зеленый, коричневый, красный)</t>
  </si>
  <si>
    <t>Проходка кровельная прямая ф152-280мм цв. (зеленый, коричневый, красный)</t>
  </si>
  <si>
    <t>Проходка кровельная угловая ф75-200мм цв. (коричневый)</t>
  </si>
  <si>
    <t>Снегодержатель трубчатый Ф25*3000, 4 опоры (8017,6005,3005)</t>
  </si>
  <si>
    <t>РуфИзол А (70 м.кв.) - паропроницаемая ветро-влагозащита</t>
  </si>
  <si>
    <t>РуфИзол В (70 м.кв.) - пароизоляция</t>
  </si>
  <si>
    <t>РуфИзол С (70 м.кв.) - противоконденсатная гидроизоляция</t>
  </si>
  <si>
    <t>РуфИзол С (35 м.кв.) - пароизоляция</t>
  </si>
  <si>
    <t>ЭкоРуф эколайт А (30 м.кв.)-паронепроницаемая ветро-влагозащита</t>
  </si>
  <si>
    <t>ЭкоРуф эколайт В (35 м.кв.)-пароизоляция</t>
  </si>
  <si>
    <t xml:space="preserve">Калитки и ворота </t>
  </si>
  <si>
    <t xml:space="preserve">Цены с учетом НДС </t>
  </si>
  <si>
    <t>Каркас калитки 1000х1750 (труба 25*40)</t>
  </si>
  <si>
    <t>Каркас калитки 1000х1800 (труба 25*40)</t>
  </si>
  <si>
    <t>Каркас калитки 1000х1500 (труба 25*40)</t>
  </si>
  <si>
    <t>Каркас ворот прямоугольный  3000х1500 (труба 25*40)</t>
  </si>
  <si>
    <t>Каркас ворот прямоульный  4000х1500 (труба 25*40)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</si>
</sst>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4">
    <font>
      <sz val="11.0"/>
      <color rgb="FF000000"/>
      <name val="Calibri"/>
    </font>
    <font>
      <b/>
      <sz val="20.0"/>
      <color rgb="FF000000"/>
      <name val="Times New Roman"/>
    </font>
    <font>
      <sz val="20.0"/>
      <color rgb="FF000000"/>
      <name val="Times New Roman"/>
    </font>
    <font>
      <i/>
      <sz val="20.0"/>
      <color rgb="FF000000"/>
      <name val="Times New Roman"/>
    </font>
    <font>
      <b/>
      <sz val="20.0"/>
      <color theme="1"/>
      <name val="Times New Roman"/>
    </font>
    <font>
      <b/>
      <sz val="11.0"/>
      <color rgb="FF000000"/>
      <name val="Calibri"/>
    </font>
    <font>
      <sz val="20.0"/>
      <color theme="1"/>
      <name val="Times New Roman"/>
    </font>
    <font>
      <sz val="16.0"/>
      <color rgb="FF000000"/>
      <name val="Times New Roman"/>
    </font>
    <font>
      <b/>
      <sz val="18.0"/>
      <color rgb="FF000000"/>
      <name val="Times New Roman"/>
    </font>
    <font>
      <b/>
      <sz val="22.0"/>
      <color rgb="FF000000"/>
      <name val="Times New Roman"/>
    </font>
    <font>
      <b/>
      <sz val="16.0"/>
      <color rgb="FF000000"/>
      <name val="Times New Roman"/>
    </font>
    <font>
      <i/>
      <sz val="14.0"/>
      <color rgb="FF000000"/>
      <name val="Times New Roman"/>
    </font>
    <font>
      <b/>
      <u/>
      <sz val="16.0"/>
      <color rgb="FF000000"/>
      <name val="Times New Roman"/>
    </font>
    <font/>
    <font>
      <b/>
      <u/>
      <sz val="16.0"/>
      <color rgb="FF000000"/>
      <name val="Times New Roman"/>
    </font>
    <font>
      <b/>
      <sz val="14.0"/>
      <color rgb="FF000000"/>
      <name val="Arial"/>
    </font>
    <font>
      <sz val="14.0"/>
      <color rgb="FF000000"/>
      <name val="Times New Roman"/>
    </font>
    <font>
      <b/>
      <u/>
      <sz val="16.0"/>
      <color rgb="FF000000"/>
      <name val="Times New Roman"/>
    </font>
    <font>
      <b/>
      <sz val="12.0"/>
      <color rgb="FF000000"/>
      <name val="Times New Roman"/>
    </font>
    <font>
      <sz val="12.0"/>
      <color rgb="FF000000"/>
      <name val="Times New Roman"/>
    </font>
    <font>
      <i/>
      <sz val="12.0"/>
      <color rgb="FF000000"/>
      <name val="Times New Roman"/>
    </font>
    <font>
      <b/>
      <sz val="12.0"/>
      <color theme="1"/>
      <name val="Times New Roman"/>
    </font>
    <font>
      <b/>
      <sz val="14.0"/>
      <color theme="1"/>
      <name val="Calibri"/>
    </font>
    <font>
      <sz val="14.0"/>
      <color theme="1"/>
      <name val="Calibri"/>
    </font>
    <font>
      <b/>
      <sz val="16.0"/>
      <color theme="1"/>
      <name val="Calibri"/>
    </font>
    <font>
      <b/>
      <sz val="14.0"/>
      <color rgb="FF000000"/>
      <name val="Calibri"/>
    </font>
    <font>
      <i/>
      <sz val="16.0"/>
      <color theme="1"/>
      <name val="Times New Roman"/>
    </font>
    <font>
      <b/>
      <sz val="10.0"/>
      <color theme="1"/>
      <name val="Calibri"/>
    </font>
    <font>
      <sz val="16.0"/>
      <color theme="1"/>
      <name val="Calibri"/>
    </font>
    <font>
      <b/>
      <sz val="16.0"/>
      <color rgb="FF000000"/>
      <name val="Calibri"/>
    </font>
    <font>
      <sz val="14.0"/>
      <color rgb="FF000000"/>
      <name val="Calibri"/>
    </font>
    <font>
      <b/>
      <sz val="16.0"/>
      <color theme="1"/>
      <name val="Arial"/>
    </font>
    <font>
      <b/>
      <sz val="11.0"/>
      <color theme="1"/>
      <name val="Arial"/>
    </font>
    <font>
      <sz val="11.0"/>
      <color theme="1"/>
      <name val="Arial"/>
    </font>
    <font>
      <b/>
      <sz val="20.0"/>
      <color rgb="FF000000"/>
      <name val="Arial"/>
    </font>
    <font>
      <b/>
      <sz val="14.0"/>
      <color rgb="FF000000"/>
      <name val="Times New Roman"/>
    </font>
    <font>
      <b/>
      <u/>
      <sz val="14.0"/>
      <color rgb="FF000000"/>
      <name val="Times New Roman"/>
    </font>
    <font>
      <b/>
      <sz val="10.0"/>
      <color rgb="FF000000"/>
      <name val="Times New Roman"/>
    </font>
    <font>
      <sz val="8.0"/>
      <color rgb="FF000000"/>
      <name val="Times New Roman"/>
    </font>
    <font>
      <b/>
      <u/>
      <sz val="20.0"/>
      <color rgb="FF000000"/>
      <name val="Times New Roman"/>
    </font>
    <font>
      <b/>
      <u/>
      <sz val="14.0"/>
      <color rgb="FF000000"/>
      <name val="Times New Roman"/>
    </font>
    <font>
      <sz val="18.0"/>
      <color rgb="FF000000"/>
      <name val="Calibri"/>
    </font>
    <font>
      <sz val="11.0"/>
      <color rgb="FF000000"/>
      <name val="Times New Roman"/>
    </font>
    <font>
      <b/>
      <sz val="18.0"/>
      <color rgb="FF00000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BD97"/>
        <bgColor rgb="FFC4BD97"/>
      </patternFill>
    </fill>
  </fills>
  <borders count="81">
    <border/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</border>
    <border>
      <left/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thin">
        <color rgb="FF000000"/>
      </left>
      <top style="medium">
        <color rgb="FF000000"/>
      </top>
    </border>
    <border>
      <top style="medium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right style="medium">
        <color rgb="FF000000"/>
      </right>
    </border>
    <border>
      <left style="thin">
        <color rgb="FF000000"/>
      </left>
      <right style="thin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267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shrinkToFit="0" wrapText="1"/>
    </xf>
    <xf borderId="0" fillId="0" fontId="2" numFmtId="0" xfId="0" applyFont="1"/>
    <xf borderId="0" fillId="0" fontId="1" numFmtId="0" xfId="0" applyAlignment="1" applyFont="1">
      <alignment horizontal="center"/>
    </xf>
    <xf borderId="0" fillId="0" fontId="3" numFmtId="0" xfId="0" applyFont="1"/>
    <xf borderId="1" fillId="2" fontId="1" numFmtId="0" xfId="0" applyAlignment="1" applyBorder="1" applyFill="1" applyFont="1">
      <alignment horizontal="center" shrinkToFit="1" vertical="center" wrapText="0"/>
    </xf>
    <xf borderId="2" fillId="2" fontId="4" numFmtId="0" xfId="0" applyAlignment="1" applyBorder="1" applyFont="1">
      <alignment horizontal="center" shrinkToFit="1" vertical="center" wrapText="0"/>
    </xf>
    <xf borderId="0" fillId="0" fontId="5" numFmtId="0" xfId="0" applyFont="1"/>
    <xf borderId="3" fillId="0" fontId="0" numFmtId="0" xfId="0" applyBorder="1" applyFont="1"/>
    <xf borderId="4" fillId="0" fontId="4" numFmtId="0" xfId="0" applyAlignment="1" applyBorder="1" applyFont="1">
      <alignment shrinkToFit="0" wrapText="1"/>
    </xf>
    <xf borderId="5" fillId="0" fontId="6" numFmtId="3" xfId="0" applyAlignment="1" applyBorder="1" applyFont="1" applyNumberFormat="1">
      <alignment horizontal="center"/>
    </xf>
    <xf borderId="4" fillId="0" fontId="6" numFmtId="3" xfId="0" applyAlignment="1" applyBorder="1" applyFont="1" applyNumberFormat="1">
      <alignment horizontal="center"/>
    </xf>
    <xf borderId="0" fillId="0" fontId="7" numFmtId="3" xfId="0" applyAlignment="1" applyFont="1" applyNumberFormat="1">
      <alignment horizontal="center"/>
    </xf>
    <xf borderId="6" fillId="0" fontId="0" numFmtId="0" xfId="0" applyBorder="1" applyFont="1"/>
    <xf borderId="7" fillId="0" fontId="4" numFmtId="0" xfId="0" applyAlignment="1" applyBorder="1" applyFont="1">
      <alignment shrinkToFit="0" wrapText="1"/>
    </xf>
    <xf borderId="8" fillId="0" fontId="6" numFmtId="3" xfId="0" applyAlignment="1" applyBorder="1" applyFont="1" applyNumberFormat="1">
      <alignment horizontal="center"/>
    </xf>
    <xf borderId="7" fillId="0" fontId="6" numFmtId="3" xfId="0" applyAlignment="1" applyBorder="1" applyFont="1" applyNumberFormat="1">
      <alignment horizontal="center"/>
    </xf>
    <xf borderId="6" fillId="0" fontId="8" numFmtId="0" xfId="0" applyAlignment="1" applyBorder="1" applyFont="1">
      <alignment horizontal="center" shrinkToFit="0" vertical="center" wrapText="1"/>
    </xf>
    <xf borderId="9" fillId="0" fontId="4" numFmtId="0" xfId="0" applyAlignment="1" applyBorder="1" applyFont="1">
      <alignment shrinkToFit="0" wrapText="1"/>
    </xf>
    <xf borderId="10" fillId="0" fontId="6" numFmtId="3" xfId="0" applyAlignment="1" applyBorder="1" applyFont="1" applyNumberFormat="1">
      <alignment horizontal="center"/>
    </xf>
    <xf borderId="9" fillId="0" fontId="6" numFmtId="3" xfId="0" applyAlignment="1" applyBorder="1" applyFont="1" applyNumberFormat="1">
      <alignment horizontal="center"/>
    </xf>
    <xf borderId="11" fillId="3" fontId="6" numFmtId="3" xfId="0" applyAlignment="1" applyBorder="1" applyFill="1" applyFont="1" applyNumberFormat="1">
      <alignment horizontal="center"/>
    </xf>
    <xf borderId="9" fillId="3" fontId="6" numFmtId="3" xfId="0" applyAlignment="1" applyBorder="1" applyFont="1" applyNumberFormat="1">
      <alignment horizontal="center"/>
    </xf>
    <xf borderId="6" fillId="0" fontId="9" numFmtId="0" xfId="0" applyAlignment="1" applyBorder="1" applyFont="1">
      <alignment horizontal="center" shrinkToFit="0" vertical="center" wrapText="1"/>
    </xf>
    <xf borderId="6" fillId="0" fontId="1" numFmtId="0" xfId="0" applyAlignment="1" applyBorder="1" applyFont="1">
      <alignment horizontal="center" shrinkToFit="0" vertical="center" wrapText="1"/>
    </xf>
    <xf borderId="6" fillId="0" fontId="10" numFmtId="0" xfId="0" applyAlignment="1" applyBorder="1" applyFont="1">
      <alignment horizontal="left" shrinkToFit="0" vertical="center" wrapText="1"/>
    </xf>
    <xf borderId="10" fillId="0" fontId="6" numFmtId="1" xfId="0" applyAlignment="1" applyBorder="1" applyFont="1" applyNumberFormat="1">
      <alignment horizontal="center"/>
    </xf>
    <xf borderId="9" fillId="0" fontId="6" numFmtId="1" xfId="0" applyAlignment="1" applyBorder="1" applyFont="1" applyNumberFormat="1">
      <alignment horizontal="center"/>
    </xf>
    <xf borderId="12" fillId="0" fontId="1" numFmtId="0" xfId="0" applyAlignment="1" applyBorder="1" applyFont="1">
      <alignment shrinkToFit="0" vertical="center" wrapText="1"/>
    </xf>
    <xf borderId="13" fillId="0" fontId="4" numFmtId="0" xfId="0" applyAlignment="1" applyBorder="1" applyFont="1">
      <alignment shrinkToFit="0" wrapText="1"/>
    </xf>
    <xf borderId="14" fillId="3" fontId="6" numFmtId="1" xfId="0" applyAlignment="1" applyBorder="1" applyFont="1" applyNumberFormat="1">
      <alignment horizontal="center"/>
    </xf>
    <xf borderId="13" fillId="3" fontId="6" numFmtId="1" xfId="0" applyAlignment="1" applyBorder="1" applyFont="1" applyNumberFormat="1">
      <alignment horizontal="center"/>
    </xf>
    <xf borderId="13" fillId="3" fontId="6" numFmtId="3" xfId="0" applyAlignment="1" applyBorder="1" applyFont="1" applyNumberFormat="1">
      <alignment horizontal="center"/>
    </xf>
    <xf borderId="0" fillId="0" fontId="7" numFmtId="0" xfId="0" applyAlignment="1" applyFont="1">
      <alignment horizontal="center"/>
    </xf>
    <xf borderId="15" fillId="3" fontId="1" numFmtId="0" xfId="0" applyAlignment="1" applyBorder="1" applyFont="1">
      <alignment shrinkToFit="0" vertical="center" wrapText="1"/>
    </xf>
    <xf borderId="16" fillId="0" fontId="6" numFmtId="1" xfId="0" applyAlignment="1" applyBorder="1" applyFont="1" applyNumberFormat="1">
      <alignment horizontal="center"/>
    </xf>
    <xf borderId="13" fillId="0" fontId="6" numFmtId="1" xfId="0" applyAlignment="1" applyBorder="1" applyFont="1" applyNumberFormat="1">
      <alignment horizontal="center"/>
    </xf>
    <xf borderId="13" fillId="0" fontId="6" numFmtId="3" xfId="0" applyAlignment="1" applyBorder="1" applyFont="1" applyNumberFormat="1">
      <alignment horizontal="center"/>
    </xf>
    <xf borderId="3" fillId="0" fontId="8" numFmtId="0" xfId="0" applyAlignment="1" applyBorder="1" applyFont="1">
      <alignment horizontal="center" shrinkToFit="0" vertical="center" wrapText="1"/>
    </xf>
    <xf borderId="4" fillId="3" fontId="6" numFmtId="3" xfId="0" applyAlignment="1" applyBorder="1" applyFont="1" applyNumberFormat="1">
      <alignment horizontal="center"/>
    </xf>
    <xf borderId="17" fillId="3" fontId="6" numFmtId="3" xfId="0" applyAlignment="1" applyBorder="1" applyFont="1" applyNumberFormat="1">
      <alignment horizontal="center"/>
    </xf>
    <xf borderId="9" fillId="3" fontId="4" numFmtId="0" xfId="0" applyAlignment="1" applyBorder="1" applyFont="1">
      <alignment shrinkToFit="0" wrapText="1"/>
    </xf>
    <xf borderId="12" fillId="0" fontId="8" numFmtId="0" xfId="0" applyAlignment="1" applyBorder="1" applyFont="1">
      <alignment horizontal="center" shrinkToFit="0" vertical="center" wrapText="1"/>
    </xf>
    <xf borderId="18" fillId="3" fontId="6" numFmtId="3" xfId="0" applyAlignment="1" applyBorder="1" applyFont="1" applyNumberFormat="1">
      <alignment horizontal="center"/>
    </xf>
    <xf borderId="0" fillId="0" fontId="0" numFmtId="0" xfId="0" applyFont="1"/>
    <xf borderId="19" fillId="0" fontId="6" numFmtId="1" xfId="0" applyAlignment="1" applyBorder="1" applyFont="1" applyNumberFormat="1">
      <alignment horizontal="center"/>
    </xf>
    <xf borderId="13" fillId="3" fontId="4" numFmtId="0" xfId="0" applyAlignment="1" applyBorder="1" applyFont="1">
      <alignment shrinkToFit="0" wrapText="1"/>
    </xf>
    <xf borderId="7" fillId="0" fontId="6" numFmtId="1" xfId="0" applyAlignment="1" applyBorder="1" applyFont="1" applyNumberFormat="1">
      <alignment horizontal="center"/>
    </xf>
    <xf borderId="20" fillId="0" fontId="4" numFmtId="0" xfId="0" applyAlignment="1" applyBorder="1" applyFont="1">
      <alignment shrinkToFit="0" wrapText="1"/>
    </xf>
    <xf borderId="21" fillId="0" fontId="4" numFmtId="0" xfId="0" applyAlignment="1" applyBorder="1" applyFont="1">
      <alignment shrinkToFit="0" wrapText="1"/>
    </xf>
    <xf borderId="22" fillId="0" fontId="4" numFmtId="0" xfId="0" applyAlignment="1" applyBorder="1" applyFont="1">
      <alignment shrinkToFit="0" wrapText="1"/>
    </xf>
    <xf borderId="3" fillId="0" fontId="9" numFmtId="0" xfId="0" applyAlignment="1" applyBorder="1" applyFont="1">
      <alignment horizontal="center" shrinkToFit="0" vertical="center" wrapText="1"/>
    </xf>
    <xf borderId="12" fillId="0" fontId="10" numFmtId="0" xfId="0" applyAlignment="1" applyBorder="1" applyFont="1">
      <alignment horizontal="left" shrinkToFit="0" vertical="center" wrapText="1"/>
    </xf>
    <xf borderId="16" fillId="0" fontId="6" numFmtId="3" xfId="0" applyAlignment="1" applyBorder="1" applyFont="1" applyNumberFormat="1">
      <alignment horizontal="center"/>
    </xf>
    <xf borderId="0" fillId="0" fontId="0" numFmtId="0" xfId="0" applyAlignment="1" applyFont="1">
      <alignment shrinkToFit="0" wrapText="1"/>
    </xf>
    <xf borderId="0" fillId="0" fontId="11" numFmtId="0" xfId="0" applyFont="1"/>
    <xf borderId="23" fillId="0" fontId="10" numFmtId="0" xfId="0" applyAlignment="1" applyBorder="1" applyFont="1">
      <alignment horizontal="center" shrinkToFit="0" vertical="center" wrapText="1"/>
    </xf>
    <xf borderId="4" fillId="0" fontId="10" numFmtId="0" xfId="0" applyAlignment="1" applyBorder="1" applyFont="1">
      <alignment horizontal="center" shrinkToFit="0" vertical="center" wrapText="1"/>
    </xf>
    <xf borderId="24" fillId="0" fontId="10" numFmtId="0" xfId="0" applyAlignment="1" applyBorder="1" applyFont="1">
      <alignment horizontal="center" shrinkToFit="0" vertical="center" wrapText="1"/>
    </xf>
    <xf borderId="25" fillId="0" fontId="12" numFmtId="0" xfId="0" applyAlignment="1" applyBorder="1" applyFont="1">
      <alignment horizontal="center"/>
    </xf>
    <xf borderId="26" fillId="0" fontId="13" numFmtId="0" xfId="0" applyBorder="1" applyFont="1"/>
    <xf borderId="27" fillId="0" fontId="13" numFmtId="0" xfId="0" applyBorder="1" applyFont="1"/>
    <xf borderId="28" fillId="0" fontId="7" numFmtId="0" xfId="0" applyBorder="1" applyFont="1"/>
    <xf borderId="9" fillId="0" fontId="7" numFmtId="3" xfId="0" applyAlignment="1" applyBorder="1" applyFont="1" applyNumberFormat="1">
      <alignment horizontal="center"/>
    </xf>
    <xf borderId="29" fillId="0" fontId="7" numFmtId="3" xfId="0" applyAlignment="1" applyBorder="1" applyFont="1" applyNumberFormat="1">
      <alignment horizontal="center"/>
    </xf>
    <xf borderId="29" fillId="0" fontId="7" numFmtId="0" xfId="0" applyAlignment="1" applyBorder="1" applyFont="1">
      <alignment horizontal="center"/>
    </xf>
    <xf borderId="30" fillId="0" fontId="7" numFmtId="0" xfId="0" applyBorder="1" applyFont="1"/>
    <xf borderId="13" fillId="0" fontId="7" numFmtId="3" xfId="0" applyAlignment="1" applyBorder="1" applyFont="1" applyNumberFormat="1">
      <alignment horizontal="center"/>
    </xf>
    <xf borderId="31" fillId="0" fontId="7" numFmtId="0" xfId="0" applyAlignment="1" applyBorder="1" applyFont="1">
      <alignment horizontal="center"/>
    </xf>
    <xf borderId="0" fillId="0" fontId="10" numFmtId="0" xfId="0" applyAlignment="1" applyFont="1">
      <alignment horizontal="left" shrinkToFit="0" vertical="center" wrapText="1"/>
    </xf>
    <xf borderId="32" fillId="2" fontId="14" numFmtId="0" xfId="0" applyAlignment="1" applyBorder="1" applyFont="1">
      <alignment horizontal="center" shrinkToFit="0" vertical="center" wrapText="1"/>
    </xf>
    <xf borderId="33" fillId="0" fontId="13" numFmtId="0" xfId="0" applyBorder="1" applyFont="1"/>
    <xf borderId="34" fillId="0" fontId="13" numFmtId="0" xfId="0" applyBorder="1" applyFont="1"/>
    <xf borderId="0" fillId="0" fontId="0" numFmtId="0" xfId="0" applyAlignment="1" applyFont="1">
      <alignment horizontal="center"/>
    </xf>
    <xf borderId="0" fillId="0" fontId="11" numFmtId="0" xfId="0" applyAlignment="1" applyFont="1">
      <alignment horizontal="center"/>
    </xf>
    <xf borderId="9" fillId="0" fontId="10" numFmtId="0" xfId="0" applyAlignment="1" applyBorder="1" applyFont="1">
      <alignment horizontal="center" shrinkToFit="1" vertical="center" wrapText="0"/>
    </xf>
    <xf borderId="9" fillId="0" fontId="10" numFmtId="0" xfId="0" applyAlignment="1" applyBorder="1" applyFont="1">
      <alignment horizontal="center" shrinkToFit="0" vertical="center" wrapText="1"/>
    </xf>
    <xf borderId="19" fillId="0" fontId="10" numFmtId="0" xfId="0" applyAlignment="1" applyBorder="1" applyFont="1">
      <alignment horizontal="left" shrinkToFit="0" vertical="center" wrapText="1"/>
    </xf>
    <xf borderId="9" fillId="0" fontId="10" numFmtId="0" xfId="0" applyBorder="1" applyFont="1"/>
    <xf borderId="9" fillId="0" fontId="7" numFmtId="0" xfId="0" applyAlignment="1" applyBorder="1" applyFont="1">
      <alignment horizontal="center"/>
    </xf>
    <xf borderId="35" fillId="0" fontId="13" numFmtId="0" xfId="0" applyBorder="1" applyFont="1"/>
    <xf borderId="7" fillId="0" fontId="13" numFmtId="0" xfId="0" applyBorder="1" applyFont="1"/>
    <xf borderId="0" fillId="0" fontId="10" numFmtId="0" xfId="0" applyAlignment="1" applyFont="1">
      <alignment horizontal="center" shrinkToFit="0" vertical="center" wrapText="1"/>
    </xf>
    <xf borderId="0" fillId="0" fontId="10" numFmtId="0" xfId="0" applyFont="1"/>
    <xf borderId="9" fillId="0" fontId="10" numFmtId="0" xfId="0" applyAlignment="1" applyBorder="1" applyFont="1">
      <alignment shrinkToFit="0" vertical="center" wrapText="1"/>
    </xf>
    <xf borderId="21" fillId="0" fontId="10" numFmtId="0" xfId="0" applyAlignment="1" applyBorder="1" applyFont="1">
      <alignment horizontal="center" shrinkToFit="0" vertical="center" wrapText="1"/>
    </xf>
    <xf borderId="9" fillId="0" fontId="7" numFmtId="0" xfId="0" applyAlignment="1" applyBorder="1" applyFont="1">
      <alignment shrinkToFit="0" vertical="center" wrapText="1"/>
    </xf>
    <xf borderId="9" fillId="0" fontId="7" numFmtId="0" xfId="0" applyAlignment="1" applyBorder="1" applyFont="1">
      <alignment horizontal="center" shrinkToFit="0" vertical="center" wrapText="1"/>
    </xf>
    <xf borderId="0" fillId="0" fontId="15" numFmtId="0" xfId="0" applyAlignment="1" applyFont="1">
      <alignment shrinkToFit="0" vertical="center" wrapText="1"/>
    </xf>
    <xf borderId="9" fillId="0" fontId="16" numFmtId="3" xfId="0" applyAlignment="1" applyBorder="1" applyFont="1" applyNumberFormat="1">
      <alignment horizontal="center"/>
    </xf>
    <xf borderId="10" fillId="0" fontId="13" numFmtId="0" xfId="0" applyBorder="1" applyFont="1"/>
    <xf borderId="21" fillId="0" fontId="17" numFmtId="0" xfId="0" applyAlignment="1" applyBorder="1" applyFont="1">
      <alignment horizontal="center"/>
    </xf>
    <xf borderId="9" fillId="0" fontId="7" numFmtId="0" xfId="0" applyBorder="1" applyFont="1"/>
    <xf borderId="0" fillId="0" fontId="18" numFmtId="0" xfId="0" applyAlignment="1" applyFont="1">
      <alignment shrinkToFit="0" wrapText="1"/>
    </xf>
    <xf borderId="0" fillId="0" fontId="18" numFmtId="0" xfId="0" applyFont="1"/>
    <xf borderId="0" fillId="0" fontId="19" numFmtId="0" xfId="0" applyAlignment="1" applyFont="1">
      <alignment shrinkToFit="0" wrapText="1"/>
    </xf>
    <xf borderId="0" fillId="0" fontId="19" numFmtId="0" xfId="0" applyFont="1"/>
    <xf borderId="0" fillId="0" fontId="18" numFmtId="0" xfId="0" applyAlignment="1" applyFont="1">
      <alignment horizontal="center"/>
    </xf>
    <xf borderId="0" fillId="0" fontId="20" numFmtId="0" xfId="0" applyFont="1"/>
    <xf borderId="0" fillId="0" fontId="18" numFmtId="0" xfId="0" applyAlignment="1" applyFont="1">
      <alignment horizontal="center" shrinkToFit="1" vertical="center" wrapText="0"/>
    </xf>
    <xf borderId="0" fillId="0" fontId="21" numFmtId="0" xfId="0" applyAlignment="1" applyFont="1">
      <alignment horizontal="center" shrinkToFit="1" vertical="center" wrapText="0"/>
    </xf>
    <xf borderId="32" fillId="0" fontId="18" numFmtId="0" xfId="0" applyAlignment="1" applyBorder="1" applyFont="1">
      <alignment horizontal="center" vertical="center"/>
    </xf>
    <xf borderId="1" fillId="2" fontId="18" numFmtId="0" xfId="0" applyAlignment="1" applyBorder="1" applyFont="1">
      <alignment horizontal="center" shrinkToFit="1" vertical="center" wrapText="0"/>
    </xf>
    <xf borderId="2" fillId="2" fontId="21" numFmtId="0" xfId="0" applyAlignment="1" applyBorder="1" applyFont="1">
      <alignment horizontal="center" shrinkToFit="1" vertical="center" wrapText="0"/>
    </xf>
    <xf borderId="2" fillId="2" fontId="18" numFmtId="0" xfId="0" applyAlignment="1" applyBorder="1" applyFont="1">
      <alignment horizontal="center" shrinkToFit="0" vertical="center" wrapText="1"/>
    </xf>
    <xf borderId="36" fillId="2" fontId="18" numFmtId="0" xfId="0" applyAlignment="1" applyBorder="1" applyFont="1">
      <alignment horizontal="center" shrinkToFit="0" vertical="center" wrapText="1"/>
    </xf>
    <xf borderId="37" fillId="0" fontId="18" numFmtId="0" xfId="0" applyAlignment="1" applyBorder="1" applyFont="1">
      <alignment horizontal="center" shrinkToFit="0" vertical="center" wrapText="1"/>
    </xf>
    <xf borderId="38" fillId="2" fontId="18" numFmtId="0" xfId="0" applyAlignment="1" applyBorder="1" applyFont="1">
      <alignment horizontal="center" shrinkToFit="0" vertical="center" wrapText="1"/>
    </xf>
    <xf borderId="39" fillId="2" fontId="18" numFmtId="0" xfId="0" applyAlignment="1" applyBorder="1" applyFont="1">
      <alignment horizontal="center" shrinkToFit="0" vertical="center" wrapText="1"/>
    </xf>
    <xf borderId="40" fillId="0" fontId="10" numFmtId="0" xfId="0" applyAlignment="1" applyBorder="1" applyFont="1">
      <alignment horizontal="left" shrinkToFit="0" vertical="center" wrapText="1"/>
    </xf>
    <xf borderId="4" fillId="0" fontId="19" numFmtId="0" xfId="0" applyBorder="1" applyFont="1"/>
    <xf borderId="23" fillId="0" fontId="2" numFmtId="3" xfId="0" applyAlignment="1" applyBorder="1" applyFont="1" applyNumberFormat="1">
      <alignment horizontal="center"/>
    </xf>
    <xf borderId="24" fillId="0" fontId="2" numFmtId="3" xfId="0" applyAlignment="1" applyBorder="1" applyFont="1" applyNumberFormat="1">
      <alignment horizontal="center"/>
    </xf>
    <xf borderId="41" fillId="4" fontId="2" numFmtId="3" xfId="0" applyAlignment="1" applyBorder="1" applyFill="1" applyFont="1" applyNumberFormat="1">
      <alignment horizontal="center"/>
    </xf>
    <xf borderId="42" fillId="4" fontId="2" numFmtId="3" xfId="0" applyAlignment="1" applyBorder="1" applyFont="1" applyNumberFormat="1">
      <alignment horizontal="center"/>
    </xf>
    <xf borderId="43" fillId="0" fontId="13" numFmtId="0" xfId="0" applyBorder="1" applyFont="1"/>
    <xf borderId="9" fillId="0" fontId="19" numFmtId="0" xfId="0" applyBorder="1" applyFont="1"/>
    <xf borderId="28" fillId="0" fontId="2" numFmtId="3" xfId="0" applyAlignment="1" applyBorder="1" applyFont="1" applyNumberFormat="1">
      <alignment horizontal="center"/>
    </xf>
    <xf borderId="29" fillId="0" fontId="2" numFmtId="3" xfId="0" applyAlignment="1" applyBorder="1" applyFont="1" applyNumberFormat="1">
      <alignment horizontal="center"/>
    </xf>
    <xf borderId="44" fillId="4" fontId="2" numFmtId="3" xfId="0" applyAlignment="1" applyBorder="1" applyFont="1" applyNumberFormat="1">
      <alignment horizontal="center"/>
    </xf>
    <xf borderId="45" fillId="4" fontId="2" numFmtId="3" xfId="0" applyAlignment="1" applyBorder="1" applyFont="1" applyNumberFormat="1">
      <alignment horizontal="center"/>
    </xf>
    <xf borderId="46" fillId="0" fontId="13" numFmtId="0" xfId="0" applyBorder="1" applyFont="1"/>
    <xf borderId="13" fillId="0" fontId="19" numFmtId="0" xfId="0" applyBorder="1" applyFont="1"/>
    <xf borderId="30" fillId="0" fontId="2" numFmtId="3" xfId="0" applyAlignment="1" applyBorder="1" applyFont="1" applyNumberFormat="1">
      <alignment horizontal="center"/>
    </xf>
    <xf borderId="31" fillId="0" fontId="2" numFmtId="3" xfId="0" applyAlignment="1" applyBorder="1" applyFont="1" applyNumberFormat="1">
      <alignment horizontal="center"/>
    </xf>
    <xf borderId="47" fillId="4" fontId="2" numFmtId="3" xfId="0" applyAlignment="1" applyBorder="1" applyFont="1" applyNumberFormat="1">
      <alignment horizontal="center"/>
    </xf>
    <xf borderId="48" fillId="4" fontId="2" numFmtId="3" xfId="0" applyAlignment="1" applyBorder="1" applyFont="1" applyNumberFormat="1">
      <alignment horizontal="center"/>
    </xf>
    <xf borderId="5" fillId="0" fontId="2" numFmtId="3" xfId="0" applyAlignment="1" applyBorder="1" applyFont="1" applyNumberFormat="1">
      <alignment horizontal="center"/>
    </xf>
    <xf borderId="49" fillId="0" fontId="2" numFmtId="3" xfId="0" applyAlignment="1" applyBorder="1" applyFont="1" applyNumberFormat="1">
      <alignment horizontal="center"/>
    </xf>
    <xf borderId="8" fillId="0" fontId="2" numFmtId="3" xfId="0" applyAlignment="1" applyBorder="1" applyFont="1" applyNumberFormat="1">
      <alignment horizontal="center"/>
    </xf>
    <xf borderId="20" fillId="0" fontId="2" numFmtId="3" xfId="0" applyAlignment="1" applyBorder="1" applyFont="1" applyNumberFormat="1">
      <alignment horizontal="center"/>
    </xf>
    <xf borderId="50" fillId="0" fontId="2" numFmtId="3" xfId="0" applyAlignment="1" applyBorder="1" applyFont="1" applyNumberFormat="1">
      <alignment horizontal="center"/>
    </xf>
    <xf borderId="51" fillId="0" fontId="2" numFmtId="3" xfId="0" applyAlignment="1" applyBorder="1" applyFont="1" applyNumberFormat="1">
      <alignment horizontal="center"/>
    </xf>
    <xf borderId="52" fillId="0" fontId="2" numFmtId="3" xfId="0" applyAlignment="1" applyBorder="1" applyFont="1" applyNumberFormat="1">
      <alignment horizontal="center"/>
    </xf>
    <xf borderId="53" fillId="0" fontId="2" numFmtId="3" xfId="0" applyAlignment="1" applyBorder="1" applyFont="1" applyNumberFormat="1">
      <alignment horizontal="center"/>
    </xf>
    <xf borderId="54" fillId="0" fontId="10" numFmtId="0" xfId="0" applyAlignment="1" applyBorder="1" applyFont="1">
      <alignment horizontal="left" shrinkToFit="0" vertical="center" wrapText="1"/>
    </xf>
    <xf borderId="55" fillId="0" fontId="19" numFmtId="0" xfId="0" applyBorder="1" applyFont="1"/>
    <xf borderId="56" fillId="0" fontId="2" numFmtId="3" xfId="0" applyAlignment="1" applyBorder="1" applyFont="1" applyNumberFormat="1">
      <alignment horizontal="center"/>
    </xf>
    <xf borderId="57" fillId="0" fontId="2" numFmtId="3" xfId="0" applyAlignment="1" applyBorder="1" applyFont="1" applyNumberFormat="1">
      <alignment horizontal="center"/>
    </xf>
    <xf borderId="58" fillId="0" fontId="2" numFmtId="3" xfId="0" applyAlignment="1" applyBorder="1" applyFont="1" applyNumberFormat="1">
      <alignment horizontal="center"/>
    </xf>
    <xf borderId="59" fillId="0" fontId="2" numFmtId="3" xfId="0" applyAlignment="1" applyBorder="1" applyFont="1" applyNumberFormat="1">
      <alignment horizontal="center"/>
    </xf>
    <xf borderId="40" fillId="0" fontId="2" numFmtId="3" xfId="0" applyAlignment="1" applyBorder="1" applyFont="1" applyNumberFormat="1">
      <alignment horizontal="center"/>
    </xf>
    <xf borderId="60" fillId="0" fontId="2" numFmtId="3" xfId="0" applyAlignment="1" applyBorder="1" applyFont="1" applyNumberFormat="1">
      <alignment horizontal="center"/>
    </xf>
    <xf borderId="54" fillId="0" fontId="2" numFmtId="3" xfId="0" applyAlignment="1" applyBorder="1" applyFont="1" applyNumberFormat="1">
      <alignment horizontal="center"/>
    </xf>
    <xf borderId="61" fillId="0" fontId="2" numFmtId="3" xfId="0" applyAlignment="1" applyBorder="1" applyFont="1" applyNumberFormat="1">
      <alignment horizontal="center"/>
    </xf>
    <xf borderId="0" fillId="0" fontId="22" numFmtId="14" xfId="0" applyFont="1" applyNumberFormat="1"/>
    <xf borderId="0" fillId="0" fontId="23" numFmtId="0" xfId="0" applyFont="1"/>
    <xf borderId="0" fillId="0" fontId="24" numFmtId="0" xfId="0" applyAlignment="1" applyFont="1">
      <alignment horizontal="center" vertical="center"/>
    </xf>
    <xf borderId="0" fillId="0" fontId="25" numFmtId="0" xfId="0" applyFont="1"/>
    <xf borderId="0" fillId="0" fontId="22" numFmtId="0" xfId="0" applyAlignment="1" applyFont="1">
      <alignment horizontal="center"/>
    </xf>
    <xf borderId="32" fillId="0" fontId="26" numFmtId="0" xfId="0" applyAlignment="1" applyBorder="1" applyFont="1">
      <alignment horizontal="left" vertical="center"/>
    </xf>
    <xf borderId="0" fillId="0" fontId="27" numFmtId="0" xfId="0" applyAlignment="1" applyFont="1">
      <alignment horizontal="center" vertical="center"/>
    </xf>
    <xf borderId="62" fillId="5" fontId="22" numFmtId="0" xfId="0" applyAlignment="1" applyBorder="1" applyFill="1" applyFont="1">
      <alignment horizontal="center" vertical="center"/>
    </xf>
    <xf borderId="63" fillId="5" fontId="23" numFmtId="0" xfId="0" applyBorder="1" applyFont="1"/>
    <xf borderId="64" fillId="5" fontId="15" numFmtId="0" xfId="0" applyAlignment="1" applyBorder="1" applyFont="1">
      <alignment horizontal="center" shrinkToFit="0" wrapText="1"/>
    </xf>
    <xf borderId="0" fillId="0" fontId="25" numFmtId="0" xfId="0" applyAlignment="1" applyFont="1">
      <alignment horizontal="center"/>
    </xf>
    <xf borderId="64" fillId="5" fontId="23" numFmtId="0" xfId="0" applyAlignment="1" applyBorder="1" applyFont="1">
      <alignment horizontal="center"/>
    </xf>
    <xf borderId="9" fillId="5" fontId="22" numFmtId="0" xfId="0" applyAlignment="1" applyBorder="1" applyFont="1">
      <alignment horizontal="center"/>
    </xf>
    <xf borderId="9" fillId="0" fontId="24" numFmtId="0" xfId="0" applyAlignment="1" applyBorder="1" applyFont="1">
      <alignment shrinkToFit="0" wrapText="1"/>
    </xf>
    <xf borderId="9" fillId="0" fontId="24" numFmtId="0" xfId="0" applyAlignment="1" applyBorder="1" applyFont="1">
      <alignment horizontal="center" shrinkToFit="0" wrapText="1"/>
    </xf>
    <xf borderId="9" fillId="0" fontId="24" numFmtId="0" xfId="0" applyBorder="1" applyFont="1"/>
    <xf borderId="9" fillId="0" fontId="24" numFmtId="0" xfId="0" applyAlignment="1" applyBorder="1" applyFont="1">
      <alignment horizontal="center"/>
    </xf>
    <xf borderId="9" fillId="0" fontId="28" numFmtId="0" xfId="0" applyBorder="1" applyFont="1"/>
    <xf borderId="9" fillId="0" fontId="24" numFmtId="1" xfId="0" applyAlignment="1" applyBorder="1" applyFont="1" applyNumberFormat="1">
      <alignment horizontal="center"/>
    </xf>
    <xf borderId="32" fillId="0" fontId="22" numFmtId="0" xfId="0" applyAlignment="1" applyBorder="1" applyFont="1">
      <alignment horizontal="center" vertical="center"/>
    </xf>
    <xf borderId="32" fillId="0" fontId="22" numFmtId="0" xfId="0" applyAlignment="1" applyBorder="1" applyFont="1">
      <alignment horizontal="center" shrinkToFit="0" vertical="center" wrapText="1"/>
    </xf>
    <xf borderId="32" fillId="0" fontId="29" numFmtId="0" xfId="0" applyAlignment="1" applyBorder="1" applyFont="1">
      <alignment horizontal="center" vertical="center"/>
    </xf>
    <xf borderId="0" fillId="0" fontId="30" numFmtId="0" xfId="0" applyFont="1"/>
    <xf borderId="0" fillId="0" fontId="30" numFmtId="1" xfId="0" applyFont="1" applyNumberFormat="1"/>
    <xf borderId="0" fillId="0" fontId="31" numFmtId="0" xfId="0" applyAlignment="1" applyFont="1">
      <alignment horizontal="center" shrinkToFit="0" vertical="center" wrapText="1"/>
    </xf>
    <xf borderId="0" fillId="0" fontId="32" numFmtId="0" xfId="0" applyAlignment="1" applyFont="1">
      <alignment shrinkToFit="0" vertical="center" wrapText="1"/>
    </xf>
    <xf borderId="0" fillId="0" fontId="31" numFmtId="0" xfId="0" applyAlignment="1" applyFont="1">
      <alignment horizontal="center" vertical="center"/>
    </xf>
    <xf borderId="21" fillId="0" fontId="33" numFmtId="0" xfId="0" applyAlignment="1" applyBorder="1" applyFont="1">
      <alignment horizontal="center" vertical="center"/>
    </xf>
    <xf borderId="9" fillId="0" fontId="33" numFmtId="0" xfId="0" applyAlignment="1" applyBorder="1" applyFont="1">
      <alignment horizontal="center" vertical="center"/>
    </xf>
    <xf borderId="9" fillId="0" fontId="33" numFmtId="0" xfId="0" applyAlignment="1" applyBorder="1" applyFont="1">
      <alignment horizontal="left" shrinkToFit="0" vertical="center" wrapText="1"/>
    </xf>
    <xf borderId="9" fillId="0" fontId="33" numFmtId="0" xfId="0" applyAlignment="1" applyBorder="1" applyFont="1">
      <alignment horizontal="left" shrinkToFit="0" vertical="top" wrapText="1"/>
    </xf>
    <xf borderId="19" fillId="0" fontId="33" numFmtId="0" xfId="0" applyAlignment="1" applyBorder="1" applyFont="1">
      <alignment horizontal="left" vertical="center"/>
    </xf>
    <xf borderId="9" fillId="0" fontId="33" numFmtId="0" xfId="0" applyBorder="1" applyFont="1"/>
    <xf borderId="9" fillId="0" fontId="33" numFmtId="1" xfId="0" applyBorder="1" applyFont="1" applyNumberFormat="1"/>
    <xf borderId="35" fillId="0" fontId="33" numFmtId="1" xfId="0" applyBorder="1" applyFont="1" applyNumberFormat="1"/>
    <xf borderId="0" fillId="0" fontId="33" numFmtId="1" xfId="0" applyFont="1" applyNumberFormat="1"/>
    <xf borderId="7" fillId="0" fontId="33" numFmtId="1" xfId="0" applyBorder="1" applyFont="1" applyNumberFormat="1"/>
    <xf borderId="0" fillId="0" fontId="33" numFmtId="0" xfId="0" applyFont="1"/>
    <xf borderId="0" fillId="0" fontId="33" numFmtId="0" xfId="0" applyAlignment="1" applyFont="1">
      <alignment horizontal="left"/>
    </xf>
    <xf borderId="0" fillId="0" fontId="33" numFmtId="0" xfId="0" applyAlignment="1" applyFont="1">
      <alignment horizontal="left" shrinkToFit="0" vertical="top" wrapText="1"/>
    </xf>
    <xf borderId="0" fillId="0" fontId="33" numFmtId="0" xfId="0" applyAlignment="1" applyFont="1">
      <alignment shrinkToFit="0" vertical="top" wrapText="1"/>
    </xf>
    <xf borderId="0" fillId="0" fontId="34" numFmtId="0" xfId="0" applyAlignment="1" applyFont="1">
      <alignment shrinkToFit="0" wrapText="1"/>
    </xf>
    <xf borderId="0" fillId="0" fontId="9" numFmtId="0" xfId="0" applyAlignment="1" applyFont="1">
      <alignment horizontal="center"/>
    </xf>
    <xf borderId="32" fillId="0" fontId="1" numFmtId="0" xfId="0" applyAlignment="1" applyBorder="1" applyFont="1">
      <alignment horizontal="center"/>
    </xf>
    <xf borderId="65" fillId="0" fontId="3" numFmtId="0" xfId="0" applyAlignment="1" applyBorder="1" applyFont="1">
      <alignment horizontal="left" shrinkToFit="0" wrapText="1"/>
    </xf>
    <xf borderId="65" fillId="0" fontId="13" numFmtId="0" xfId="0" applyBorder="1" applyFont="1"/>
    <xf borderId="32" fillId="0" fontId="8" numFmtId="0" xfId="0" applyAlignment="1" applyBorder="1" applyFont="1">
      <alignment horizontal="center"/>
    </xf>
    <xf borderId="54" fillId="2" fontId="1" numFmtId="0" xfId="0" applyAlignment="1" applyBorder="1" applyFont="1">
      <alignment horizontal="center" shrinkToFit="0" wrapText="1"/>
    </xf>
    <xf borderId="55" fillId="2" fontId="1" numFmtId="0" xfId="0" applyAlignment="1" applyBorder="1" applyFont="1">
      <alignment horizontal="center"/>
    </xf>
    <xf borderId="18" fillId="2" fontId="1" numFmtId="0" xfId="0" applyAlignment="1" applyBorder="1" applyFont="1">
      <alignment horizontal="center"/>
    </xf>
    <xf borderId="38" fillId="2" fontId="1" numFmtId="0" xfId="0" applyAlignment="1" applyBorder="1" applyFont="1">
      <alignment horizontal="center"/>
    </xf>
    <xf borderId="39" fillId="2" fontId="1" numFmtId="0" xfId="0" applyAlignment="1" applyBorder="1" applyFont="1">
      <alignment horizontal="center"/>
    </xf>
    <xf borderId="2" fillId="2" fontId="1" numFmtId="0" xfId="0" applyAlignment="1" applyBorder="1" applyFont="1">
      <alignment horizontal="center"/>
    </xf>
    <xf borderId="66" fillId="2" fontId="1" numFmtId="0" xfId="0" applyAlignment="1" applyBorder="1" applyFont="1">
      <alignment horizontal="center"/>
    </xf>
    <xf borderId="43" fillId="0" fontId="1" numFmtId="0" xfId="0" applyAlignment="1" applyBorder="1" applyFont="1">
      <alignment horizontal="center" shrinkToFit="0" vertical="center" wrapText="1"/>
    </xf>
    <xf borderId="7" fillId="0" fontId="2" numFmtId="0" xfId="0" applyBorder="1" applyFont="1"/>
    <xf borderId="9" fillId="0" fontId="1" numFmtId="1" xfId="0" applyAlignment="1" applyBorder="1" applyFont="1" applyNumberFormat="1">
      <alignment horizontal="center"/>
    </xf>
    <xf borderId="9" fillId="0" fontId="2" numFmtId="0" xfId="0" applyBorder="1" applyFont="1"/>
    <xf borderId="13" fillId="0" fontId="2" numFmtId="0" xfId="0" applyBorder="1" applyFont="1"/>
    <xf borderId="67" fillId="0" fontId="1" numFmtId="0" xfId="0" applyAlignment="1" applyBorder="1" applyFont="1">
      <alignment horizontal="left" shrinkToFit="0" vertical="center" wrapText="1"/>
    </xf>
    <xf borderId="68" fillId="0" fontId="13" numFmtId="0" xfId="0" applyBorder="1" applyFont="1"/>
    <xf borderId="22" fillId="0" fontId="1" numFmtId="0" xfId="0" applyAlignment="1" applyBorder="1" applyFont="1">
      <alignment horizontal="center" shrinkToFit="0" vertical="center" wrapText="1"/>
    </xf>
    <xf borderId="69" fillId="0" fontId="13" numFmtId="0" xfId="0" applyBorder="1" applyFont="1"/>
    <xf borderId="70" fillId="0" fontId="13" numFmtId="0" xfId="0" applyBorder="1" applyFont="1"/>
    <xf borderId="20" fillId="0" fontId="13" numFmtId="0" xfId="0" applyBorder="1" applyFont="1"/>
    <xf borderId="71" fillId="0" fontId="13" numFmtId="0" xfId="0" applyBorder="1" applyFont="1"/>
    <xf borderId="8" fillId="0" fontId="13" numFmtId="0" xfId="0" applyBorder="1" applyFont="1"/>
    <xf borderId="72" fillId="0" fontId="34" numFmtId="0" xfId="0" applyAlignment="1" applyBorder="1" applyFont="1">
      <alignment shrinkToFit="0" wrapText="1"/>
    </xf>
    <xf borderId="0" fillId="0" fontId="35" numFmtId="0" xfId="0" applyAlignment="1" applyFont="1">
      <alignment horizontal="center"/>
    </xf>
    <xf borderId="0" fillId="0" fontId="36" numFmtId="0" xfId="0" applyAlignment="1" applyFont="1">
      <alignment horizontal="center"/>
    </xf>
    <xf borderId="37" fillId="0" fontId="37" numFmtId="0" xfId="0" applyAlignment="1" applyBorder="1" applyFont="1">
      <alignment horizontal="center" shrinkToFit="0" vertical="top" wrapText="1"/>
    </xf>
    <xf borderId="73" fillId="0" fontId="37" numFmtId="0" xfId="0" applyAlignment="1" applyBorder="1" applyFont="1">
      <alignment horizontal="center" shrinkToFit="0" vertical="top" wrapText="1"/>
    </xf>
    <xf borderId="74" fillId="0" fontId="38" numFmtId="0" xfId="0" applyAlignment="1" applyBorder="1" applyFont="1">
      <alignment horizontal="center" shrinkToFit="0" vertical="top" wrapText="1"/>
    </xf>
    <xf borderId="75" fillId="0" fontId="38" numFmtId="0" xfId="0" applyAlignment="1" applyBorder="1" applyFont="1">
      <alignment horizontal="center" shrinkToFit="0" vertical="top" wrapText="1"/>
    </xf>
    <xf borderId="74" fillId="0" fontId="37" numFmtId="0" xfId="0" applyAlignment="1" applyBorder="1" applyFont="1">
      <alignment horizontal="center" shrinkToFit="0" vertical="top" wrapText="1"/>
    </xf>
    <xf borderId="75" fillId="0" fontId="37" numFmtId="0" xfId="0" applyAlignment="1" applyBorder="1" applyFont="1">
      <alignment horizontal="center" shrinkToFit="0" vertical="top" wrapText="1"/>
    </xf>
    <xf borderId="0" fillId="0" fontId="35" numFmtId="0" xfId="0" applyFont="1"/>
    <xf borderId="76" fillId="4" fontId="39" numFmtId="0" xfId="0" applyAlignment="1" applyBorder="1" applyFont="1">
      <alignment horizontal="center" shrinkToFit="0" vertical="center" wrapText="1"/>
    </xf>
    <xf borderId="77" fillId="0" fontId="13" numFmtId="0" xfId="0" applyBorder="1" applyFont="1"/>
    <xf borderId="78" fillId="0" fontId="13" numFmtId="0" xfId="0" applyBorder="1" applyFont="1"/>
    <xf borderId="63" fillId="4" fontId="40" numFmtId="0" xfId="0" applyAlignment="1" applyBorder="1" applyFont="1">
      <alignment horizontal="center"/>
    </xf>
    <xf borderId="72" fillId="0" fontId="35" numFmtId="0" xfId="0" applyAlignment="1" applyBorder="1" applyFont="1">
      <alignment horizontal="center" shrinkToFit="0" vertical="top" wrapText="1"/>
    </xf>
    <xf borderId="34" fillId="0" fontId="35" numFmtId="0" xfId="0" applyAlignment="1" applyBorder="1" applyFont="1">
      <alignment horizontal="center" shrinkToFit="0" vertical="top" wrapText="1"/>
    </xf>
    <xf borderId="37" fillId="0" fontId="35" numFmtId="0" xfId="0" applyAlignment="1" applyBorder="1" applyFont="1">
      <alignment shrinkToFit="0" vertical="top" wrapText="1"/>
    </xf>
    <xf borderId="79" fillId="0" fontId="35" numFmtId="0" xfId="0" applyAlignment="1" applyBorder="1" applyFont="1">
      <alignment horizontal="center" shrinkToFit="0" vertical="top" wrapText="1"/>
    </xf>
    <xf borderId="74" fillId="0" fontId="13" numFmtId="0" xfId="0" applyBorder="1" applyFont="1"/>
    <xf borderId="75" fillId="0" fontId="35" numFmtId="0" xfId="0" applyAlignment="1" applyBorder="1" applyFont="1">
      <alignment horizontal="center" shrinkToFit="0" vertical="top" wrapText="1"/>
    </xf>
    <xf borderId="0" fillId="0" fontId="2" numFmtId="0" xfId="0" applyAlignment="1" applyFont="1">
      <alignment horizontal="center"/>
    </xf>
    <xf borderId="23" fillId="2" fontId="10" numFmtId="0" xfId="0" applyAlignment="1" applyBorder="1" applyFont="1">
      <alignment horizontal="center" shrinkToFit="0" vertical="center" wrapText="1"/>
    </xf>
    <xf borderId="4" fillId="2" fontId="10" numFmtId="0" xfId="0" applyAlignment="1" applyBorder="1" applyFont="1">
      <alignment horizontal="center" shrinkToFit="0" vertical="center" wrapText="1"/>
    </xf>
    <xf borderId="24" fillId="2" fontId="10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shrinkToFit="0" wrapText="1"/>
    </xf>
    <xf borderId="25" fillId="0" fontId="0" numFmtId="0" xfId="0" applyAlignment="1" applyBorder="1" applyFont="1">
      <alignment horizontal="center"/>
    </xf>
    <xf borderId="0" fillId="0" fontId="41" numFmtId="0" xfId="0" applyFont="1"/>
    <xf borderId="13" fillId="0" fontId="7" numFmtId="0" xfId="0" applyAlignment="1" applyBorder="1" applyFont="1">
      <alignment horizontal="center"/>
    </xf>
    <xf borderId="0" fillId="0" fontId="5" numFmtId="0" xfId="0" applyAlignment="1" applyFont="1">
      <alignment horizontal="left" vertical="center"/>
    </xf>
    <xf borderId="0" fillId="0" fontId="1" numFmtId="0" xfId="0" applyAlignment="1" applyFont="1">
      <alignment shrinkToFit="0" wrapText="1"/>
    </xf>
    <xf borderId="0" fillId="0" fontId="42" numFmtId="0" xfId="0" applyFont="1"/>
    <xf borderId="0" fillId="0" fontId="42" numFmtId="0" xfId="0" applyAlignment="1" applyFont="1">
      <alignment horizontal="center"/>
    </xf>
    <xf borderId="54" fillId="2" fontId="1" numFmtId="0" xfId="0" applyAlignment="1" applyBorder="1" applyFont="1">
      <alignment horizontal="center" shrinkToFit="0" vertical="center" wrapText="1"/>
    </xf>
    <xf borderId="55" fillId="2" fontId="1" numFmtId="0" xfId="0" applyAlignment="1" applyBorder="1" applyFont="1">
      <alignment horizontal="center" shrinkToFit="0" vertical="center" wrapText="1"/>
    </xf>
    <xf borderId="61" fillId="2" fontId="1" numFmtId="0" xfId="0" applyAlignment="1" applyBorder="1" applyFont="1">
      <alignment horizontal="center" shrinkToFit="0" vertical="center" wrapText="1"/>
    </xf>
    <xf borderId="56" fillId="0" fontId="2" numFmtId="0" xfId="0" applyBorder="1" applyFont="1"/>
    <xf borderId="7" fillId="0" fontId="2" numFmtId="0" xfId="0" applyAlignment="1" applyBorder="1" applyFont="1">
      <alignment horizontal="center"/>
    </xf>
    <xf borderId="28" fillId="0" fontId="2" numFmtId="0" xfId="0" applyBorder="1" applyFont="1"/>
    <xf borderId="9" fillId="0" fontId="2" numFmtId="0" xfId="0" applyAlignment="1" applyBorder="1" applyFont="1">
      <alignment horizontal="center"/>
    </xf>
    <xf borderId="30" fillId="0" fontId="2" numFmtId="0" xfId="0" applyBorder="1" applyFont="1"/>
    <xf borderId="13" fillId="0" fontId="2" numFmtId="0" xfId="0" applyAlignment="1" applyBorder="1" applyFont="1">
      <alignment horizontal="center"/>
    </xf>
    <xf borderId="1" fillId="2" fontId="1" numFmtId="0" xfId="0" applyAlignment="1" applyBorder="1" applyFont="1">
      <alignment horizontal="center" shrinkToFit="0" vertical="center" wrapText="1"/>
    </xf>
    <xf borderId="2" fillId="2" fontId="1" numFmtId="0" xfId="0" applyAlignment="1" applyBorder="1" applyFont="1">
      <alignment horizontal="center" shrinkToFit="0" vertical="center" wrapText="1"/>
    </xf>
    <xf borderId="66" fillId="2" fontId="1" numFmtId="0" xfId="0" applyAlignment="1" applyBorder="1" applyFont="1">
      <alignment horizontal="center" shrinkToFit="0" vertical="center" wrapText="1"/>
    </xf>
    <xf borderId="9" fillId="0" fontId="2" numFmtId="3" xfId="0" applyAlignment="1" applyBorder="1" applyFont="1" applyNumberFormat="1">
      <alignment horizontal="center"/>
    </xf>
    <xf borderId="0" fillId="0" fontId="43" numFmtId="0" xfId="0" applyFont="1"/>
    <xf borderId="41" fillId="2" fontId="10" numFmtId="0" xfId="0" applyAlignment="1" applyBorder="1" applyFont="1">
      <alignment horizontal="center" shrinkToFit="0" vertical="center" wrapText="1"/>
    </xf>
    <xf borderId="19" fillId="0" fontId="7" numFmtId="0" xfId="0" applyAlignment="1" applyBorder="1" applyFont="1">
      <alignment horizontal="center"/>
    </xf>
    <xf borderId="29" fillId="0" fontId="10" numFmtId="0" xfId="0" applyAlignment="1" applyBorder="1" applyFont="1">
      <alignment horizontal="center"/>
    </xf>
    <xf borderId="25" fillId="0" fontId="7" numFmtId="0" xfId="0" applyAlignment="1" applyBorder="1" applyFont="1">
      <alignment horizontal="center"/>
    </xf>
    <xf borderId="28" fillId="0" fontId="7" numFmtId="0" xfId="0" applyAlignment="1" applyBorder="1" applyFont="1">
      <alignment shrinkToFit="0" wrapText="1"/>
    </xf>
    <xf borderId="30" fillId="0" fontId="7" numFmtId="0" xfId="0" applyAlignment="1" applyBorder="1" applyFont="1">
      <alignment shrinkToFit="0" wrapText="1"/>
    </xf>
    <xf borderId="80" fillId="0" fontId="13" numFmtId="0" xfId="0" applyBorder="1" applyFont="1"/>
    <xf borderId="31" fillId="0" fontId="10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4.png"/><Relationship Id="rId3" Type="http://schemas.openxmlformats.org/officeDocument/2006/relationships/image" Target="../media/image5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7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12</xdr:row>
      <xdr:rowOff>57150</xdr:rowOff>
    </xdr:from>
    <xdr:ext cx="0" cy="657225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6</xdr:row>
      <xdr:rowOff>66675</xdr:rowOff>
    </xdr:from>
    <xdr:ext cx="2524125" cy="10001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57150</xdr:rowOff>
    </xdr:from>
    <xdr:ext cx="3228975" cy="1476375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0</xdr:row>
      <xdr:rowOff>-19050</xdr:rowOff>
    </xdr:from>
    <xdr:ext cx="8772525" cy="2447925"/>
    <xdr:sp>
      <xdr:nvSpPr>
        <xdr:cNvPr id="3" name="Shape 3"/>
        <xdr:cNvSpPr txBox="1"/>
      </xdr:nvSpPr>
      <xdr:spPr>
        <a:xfrm>
          <a:off x="993075" y="2589375"/>
          <a:ext cx="8705850" cy="2381250"/>
        </a:xfrm>
        <a:prstGeom prst="rect">
          <a:avLst/>
        </a:prstGeom>
        <a:solidFill>
          <a:srgbClr val="FFFFFF"/>
        </a:solidFill>
        <a:ln cap="sq" cmpd="sng" w="66600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20150" lIns="20150" spcFirstLastPara="1" rIns="20150" wrap="square" tIns="20150">
          <a:noAutofit/>
        </a:bodyPr>
        <a:lstStyle/>
        <a:p>
          <a:pPr indent="0" lvl="0" marL="0" rtl="0" algn="l">
            <a:lnSpc>
              <a:spcPct val="112500"/>
            </a:lnSpc>
            <a:spcBef>
              <a:spcPts val="0"/>
            </a:spcBef>
            <a:spcAft>
              <a:spcPts val="0"/>
            </a:spcAft>
            <a:buNone/>
          </a:pPr>
          <a:r>
            <a:rPr b="1" i="0" lang="en-US" sz="2400" u="none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ООО «Вологодский завод «Электросталь»</a:t>
          </a:r>
          <a:endParaRPr sz="1400"/>
        </a:p>
        <a:p>
          <a:pPr indent="0" lvl="0" marL="0" rtl="0" algn="l">
            <a:lnSpc>
              <a:spcPct val="111111"/>
            </a:lnSpc>
            <a:spcBef>
              <a:spcPts val="0"/>
            </a:spcBef>
            <a:spcAft>
              <a:spcPts val="0"/>
            </a:spcAft>
            <a:buNone/>
          </a:pPr>
          <a:r>
            <a:rPr b="1" i="0" lang="en-US" sz="1800" u="sng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тел. (8172) 72-21-50, 70-90-60, 70-90-95</a:t>
          </a:r>
          <a:endParaRPr sz="1400"/>
        </a:p>
        <a:p>
          <a:pPr indent="0" lvl="0" marL="0" rtl="0" algn="l">
            <a:lnSpc>
              <a:spcPct val="111111"/>
            </a:lnSpc>
            <a:spcBef>
              <a:spcPts val="0"/>
            </a:spcBef>
            <a:spcAft>
              <a:spcPts val="0"/>
            </a:spcAft>
            <a:buNone/>
          </a:pPr>
          <a:r>
            <a:rPr b="1" i="0" lang="en-US" sz="1800" u="sng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Сайт: www.electrosteel.ru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600" u="sng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600" u="sng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600" u="sng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600" u="sng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НАШИ АДРЕСА: </a:t>
          </a:r>
          <a:endParaRPr sz="1400"/>
        </a:p>
        <a:p>
          <a:pPr indent="0" lvl="0" marL="0" rtl="0" algn="l">
            <a:lnSpc>
              <a:spcPct val="107142"/>
            </a:lnSpc>
            <a:spcBef>
              <a:spcPts val="0"/>
            </a:spcBef>
            <a:spcAft>
              <a:spcPts val="0"/>
            </a:spcAft>
            <a:buNone/>
          </a:pPr>
          <a:r>
            <a:rPr b="1" i="0" lang="en-US" sz="1400" u="none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Г.ВОЛОГДА, УЛ.ПРЕДТЕЧЕНСКАЯ, 31, 6 ЭТАЖ</a:t>
          </a:r>
          <a:endParaRPr sz="1400"/>
        </a:p>
        <a:p>
          <a:pPr indent="0" lvl="0" marL="0" rtl="0" algn="l">
            <a:lnSpc>
              <a:spcPct val="107142"/>
            </a:lnSpc>
            <a:spcBef>
              <a:spcPts val="0"/>
            </a:spcBef>
            <a:spcAft>
              <a:spcPts val="0"/>
            </a:spcAft>
            <a:buNone/>
          </a:pPr>
          <a:r>
            <a:rPr b="1" i="0" lang="en-US" sz="1400" u="none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Г. ВОЛОГДА, УЛ.ТОВАРНАЯ, 8 (ТЕРРИТОРИЯ ЗАВОДА ВРЗ)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400" u="none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Г. ВОЛОГДА, ГОВОРОВСКИЙ ПРОЕЗД, Д.45 (БЕЛЯЕВСКАЯ ВЕТКА)</a:t>
          </a:r>
          <a:endParaRPr sz="1400"/>
        </a:p>
        <a:p>
          <a:pPr indent="0" lvl="0" marL="0" rtl="0" algn="l">
            <a:lnSpc>
              <a:spcPct val="107142"/>
            </a:lnSpc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400" u="none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2</xdr:col>
      <xdr:colOff>542925</xdr:colOff>
      <xdr:row>3</xdr:row>
      <xdr:rowOff>152400</xdr:rowOff>
    </xdr:from>
    <xdr:ext cx="3600450" cy="14001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47625</xdr:colOff>
      <xdr:row>0</xdr:row>
      <xdr:rowOff>-19050</xdr:rowOff>
    </xdr:from>
    <xdr:ext cx="9963150" cy="2333625"/>
    <xdr:sp>
      <xdr:nvSpPr>
        <xdr:cNvPr id="4" name="Shape 4"/>
        <xdr:cNvSpPr txBox="1"/>
      </xdr:nvSpPr>
      <xdr:spPr>
        <a:xfrm>
          <a:off x="397763" y="2646525"/>
          <a:ext cx="9896475" cy="2266950"/>
        </a:xfrm>
        <a:prstGeom prst="rect">
          <a:avLst/>
        </a:prstGeom>
        <a:solidFill>
          <a:srgbClr val="FFFFFF"/>
        </a:solidFill>
        <a:ln cap="sq" cmpd="sng" w="66600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20150" lIns="20150" spcFirstLastPara="1" rIns="20150" wrap="square" tIns="2015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2400" u="none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ООО «ЗАВОД ПРОФНАСТИЛА «ЭЛЕКТРОСТАЛЬ»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800" u="sng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тел. (8172) 72-21-50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800" u="sng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Сайт: www.electrosteel.ru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600" u="sng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600" u="sng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НАШИ АДРЕСА: 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400" u="none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Г.ВОЛОГДА, УЛ.ПРЕДТЕЧЕНСКАЯ, 31, 6 ЭТАЖ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400" u="none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Г. ВОЛОГДА, УЛ.ТОВАРНАЯ, 8 (ТЕРРИТОРИЯ ЗАВОДА ВРЗ)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i="0" lang="en-US" sz="1400" u="none" strike="noStrik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Г. ВОЛОГДА, ГОВОРОВСКИЙ ПРОЕЗД, Д.45 (БЕЛЯЕВСКАЯ ВЕТКА)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b="1" i="0" sz="1400" u="none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2</xdr:col>
      <xdr:colOff>2438400</xdr:colOff>
      <xdr:row>3</xdr:row>
      <xdr:rowOff>0</xdr:rowOff>
    </xdr:from>
    <xdr:ext cx="3457575" cy="14001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12</xdr:row>
      <xdr:rowOff>0</xdr:rowOff>
    </xdr:from>
    <xdr:ext cx="4686300" cy="32099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4400550" cy="3152775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15</xdr:row>
      <xdr:rowOff>133350</xdr:rowOff>
    </xdr:from>
    <xdr:ext cx="5829300" cy="19335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15</xdr:row>
      <xdr:rowOff>38100</xdr:rowOff>
    </xdr:from>
    <xdr:ext cx="3495675" cy="186690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</xdr:row>
      <xdr:rowOff>0</xdr:rowOff>
    </xdr:from>
    <xdr:ext cx="2476500" cy="9525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 fitToPage="1"/>
  </sheetPr>
  <sheetViews>
    <sheetView workbookViewId="0"/>
  </sheetViews>
  <sheetFormatPr customHeight="1" defaultColWidth="14.43" defaultRowHeight="15.0" outlineLevelCol="1"/>
  <cols>
    <col customWidth="1" min="1" max="1" width="44.86"/>
    <col customWidth="1" min="2" max="2" width="49.0"/>
    <col customWidth="1" min="3" max="3" width="21.43" outlineLevel="1"/>
    <col customWidth="1" min="4" max="5" width="18.86" outlineLevel="1"/>
    <col customWidth="1" min="6" max="6" width="18.29" outlineLevel="1"/>
    <col customWidth="1" min="7" max="7" width="22.43"/>
    <col customWidth="1" min="8" max="26" width="8.71"/>
  </cols>
  <sheetData>
    <row r="1" ht="33.0" customHeight="1">
      <c r="A1" s="1" t="s">
        <v>0</v>
      </c>
      <c r="B1" s="2"/>
      <c r="C1" s="3"/>
      <c r="D1" s="3"/>
      <c r="E1" s="3"/>
      <c r="F1" s="3"/>
    </row>
    <row r="2" ht="27.75" customHeight="1">
      <c r="A2" s="4" t="s">
        <v>1</v>
      </c>
    </row>
    <row r="3" ht="27.75" customHeight="1">
      <c r="A3" s="5" t="s">
        <v>2</v>
      </c>
      <c r="B3" s="2"/>
      <c r="C3" s="3"/>
      <c r="D3" s="3"/>
      <c r="E3" s="3"/>
      <c r="F3" s="3"/>
    </row>
    <row r="4" ht="51.0" customHeight="1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7" t="s">
        <v>8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ht="27.75" customHeight="1">
      <c r="A5" s="9"/>
      <c r="B5" s="10" t="s">
        <v>9</v>
      </c>
      <c r="C5" s="11">
        <v>481.0833333333333</v>
      </c>
      <c r="D5" s="12">
        <v>451.80000000000007</v>
      </c>
      <c r="E5" s="12">
        <v>443.4333333333334</v>
      </c>
      <c r="F5" s="12">
        <v>418.33333333333337</v>
      </c>
      <c r="G5" s="13"/>
    </row>
    <row r="6" ht="27.75" customHeight="1">
      <c r="A6" s="14"/>
      <c r="B6" s="15" t="s">
        <v>10</v>
      </c>
      <c r="C6" s="16">
        <v>536.6666666666666</v>
      </c>
      <c r="D6" s="17">
        <v>504.00000000000006</v>
      </c>
      <c r="E6" s="17">
        <v>494.6666666666667</v>
      </c>
      <c r="F6" s="17">
        <v>466.6666666666667</v>
      </c>
      <c r="G6" s="13"/>
    </row>
    <row r="7" ht="27.75" customHeight="1">
      <c r="A7" s="18"/>
      <c r="B7" s="19" t="s">
        <v>11</v>
      </c>
      <c r="C7" s="20">
        <v>577.3958333333334</v>
      </c>
      <c r="D7" s="21">
        <v>542.2500000000001</v>
      </c>
      <c r="E7" s="21">
        <v>532.2083333333334</v>
      </c>
      <c r="F7" s="21">
        <v>502.08333333333337</v>
      </c>
      <c r="G7" s="13"/>
    </row>
    <row r="8" ht="27.75" customHeight="1">
      <c r="A8" s="18"/>
      <c r="B8" s="19" t="s">
        <v>12</v>
      </c>
      <c r="C8" s="20">
        <v>613.3333333333334</v>
      </c>
      <c r="D8" s="21">
        <v>576.0000000000001</v>
      </c>
      <c r="E8" s="21">
        <v>565.3333333333334</v>
      </c>
      <c r="F8" s="21">
        <v>533.3333333333334</v>
      </c>
      <c r="G8" s="13"/>
    </row>
    <row r="9" ht="27.75" customHeight="1">
      <c r="A9" s="18"/>
      <c r="B9" s="19" t="s">
        <v>13</v>
      </c>
      <c r="C9" s="22">
        <v>681.375</v>
      </c>
      <c r="D9" s="23">
        <v>639.9000000000001</v>
      </c>
      <c r="E9" s="23">
        <v>628.0500000000001</v>
      </c>
      <c r="F9" s="23">
        <v>592.5</v>
      </c>
      <c r="G9" s="13"/>
    </row>
    <row r="10" ht="27.75" customHeight="1">
      <c r="A10" s="24" t="s">
        <v>14</v>
      </c>
      <c r="B10" s="19" t="s">
        <v>15</v>
      </c>
      <c r="C10" s="22">
        <v>739.8333333333335</v>
      </c>
      <c r="D10" s="23">
        <v>694.8000000000002</v>
      </c>
      <c r="E10" s="23">
        <v>681.9333333333335</v>
      </c>
      <c r="F10" s="23">
        <v>643.3333333333335</v>
      </c>
      <c r="G10" s="13"/>
    </row>
    <row r="11" ht="27.75" customHeight="1">
      <c r="A11" s="25"/>
      <c r="B11" s="19" t="s">
        <v>16</v>
      </c>
      <c r="C11" s="22">
        <v>798.2916666666667</v>
      </c>
      <c r="D11" s="23">
        <v>749.7000000000002</v>
      </c>
      <c r="E11" s="23">
        <v>735.8166666666668</v>
      </c>
      <c r="F11" s="23">
        <v>694.1666666666667</v>
      </c>
      <c r="G11" s="13"/>
    </row>
    <row r="12" ht="27.75" customHeight="1">
      <c r="A12" s="26" t="s">
        <v>17</v>
      </c>
      <c r="B12" s="19" t="s">
        <v>18</v>
      </c>
      <c r="C12" s="20">
        <v>850.0416666666667</v>
      </c>
      <c r="D12" s="21">
        <v>798.3000000000002</v>
      </c>
      <c r="E12" s="21">
        <v>783.5166666666668</v>
      </c>
      <c r="F12" s="21">
        <v>739.1666666666667</v>
      </c>
      <c r="G12" s="13"/>
    </row>
    <row r="13" ht="27.75" customHeight="1">
      <c r="A13" s="26"/>
      <c r="B13" s="19" t="s">
        <v>19</v>
      </c>
      <c r="C13" s="20">
        <v>538.1041666666666</v>
      </c>
      <c r="D13" s="21">
        <v>505.3500000000001</v>
      </c>
      <c r="E13" s="21">
        <v>495.99166666666673</v>
      </c>
      <c r="F13" s="21">
        <v>467.9166666666667</v>
      </c>
      <c r="G13" s="13"/>
    </row>
    <row r="14" ht="27.75" customHeight="1">
      <c r="A14" s="26" t="s">
        <v>20</v>
      </c>
      <c r="B14" s="19" t="s">
        <v>21</v>
      </c>
      <c r="C14" s="20">
        <v>590.3333333333334</v>
      </c>
      <c r="D14" s="21">
        <v>554.4000000000001</v>
      </c>
      <c r="E14" s="21">
        <v>544.1333333333334</v>
      </c>
      <c r="F14" s="21">
        <v>513.3333333333334</v>
      </c>
      <c r="G14" s="13"/>
    </row>
    <row r="15" ht="27.75" customHeight="1">
      <c r="A15" s="18"/>
      <c r="B15" s="19" t="s">
        <v>22</v>
      </c>
      <c r="C15" s="20">
        <v>629.1458333333334</v>
      </c>
      <c r="D15" s="21">
        <v>590.8500000000001</v>
      </c>
      <c r="E15" s="21">
        <v>579.9083333333334</v>
      </c>
      <c r="F15" s="21">
        <v>547.0833333333334</v>
      </c>
      <c r="G15" s="13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ht="27.75" customHeight="1">
      <c r="A16" s="18"/>
      <c r="B16" s="19" t="s">
        <v>23</v>
      </c>
      <c r="C16" s="20">
        <v>674.1056910569105</v>
      </c>
      <c r="D16" s="21">
        <v>633.0731707317073</v>
      </c>
      <c r="E16" s="21">
        <v>621.349593495935</v>
      </c>
      <c r="F16" s="21">
        <v>586.1788617886178</v>
      </c>
      <c r="G16" s="13"/>
    </row>
    <row r="17" ht="27.75" customHeight="1">
      <c r="A17" s="18"/>
      <c r="B17" s="19" t="s">
        <v>24</v>
      </c>
      <c r="C17" s="27">
        <v>820.3333333333336</v>
      </c>
      <c r="D17" s="28">
        <v>770.4000000000003</v>
      </c>
      <c r="E17" s="28">
        <v>756.1333333333337</v>
      </c>
      <c r="F17" s="21">
        <v>713.3333333333336</v>
      </c>
      <c r="G17" s="13"/>
    </row>
    <row r="18" ht="27.75" customHeight="1">
      <c r="A18" s="18"/>
      <c r="B18" s="19" t="s">
        <v>25</v>
      </c>
      <c r="C18" s="27">
        <v>937.2499999999999</v>
      </c>
      <c r="D18" s="28">
        <v>880.2</v>
      </c>
      <c r="E18" s="28">
        <v>863.9000000000001</v>
      </c>
      <c r="F18" s="21">
        <v>815.0</v>
      </c>
      <c r="G18" s="13"/>
    </row>
    <row r="19" ht="27.75" customHeight="1">
      <c r="A19" s="29"/>
      <c r="B19" s="30" t="s">
        <v>26</v>
      </c>
      <c r="C19" s="31">
        <v>788.7083333333334</v>
      </c>
      <c r="D19" s="32">
        <v>740.7</v>
      </c>
      <c r="E19" s="32">
        <v>726.9833333333335</v>
      </c>
      <c r="F19" s="33">
        <v>685.8333333333334</v>
      </c>
      <c r="G19" s="34"/>
    </row>
    <row r="20" ht="27.75" customHeight="1">
      <c r="A20" s="9"/>
      <c r="B20" s="10" t="s">
        <v>9</v>
      </c>
      <c r="C20" s="11">
        <v>502.0</v>
      </c>
      <c r="D20" s="12">
        <v>471.44347826086965</v>
      </c>
      <c r="E20" s="12">
        <v>462.71304347826094</v>
      </c>
      <c r="F20" s="12">
        <v>436.5217391304348</v>
      </c>
    </row>
    <row r="21" ht="27.75" customHeight="1">
      <c r="A21" s="14"/>
      <c r="B21" s="15" t="s">
        <v>10</v>
      </c>
      <c r="C21" s="16">
        <v>560.0</v>
      </c>
      <c r="D21" s="17">
        <v>525.913043478261</v>
      </c>
      <c r="E21" s="17">
        <v>516.1739130434784</v>
      </c>
      <c r="F21" s="17">
        <v>486.9565217391305</v>
      </c>
    </row>
    <row r="22" ht="27.75" customHeight="1">
      <c r="A22" s="18"/>
      <c r="B22" s="19" t="s">
        <v>11</v>
      </c>
      <c r="C22" s="20">
        <v>602.5</v>
      </c>
      <c r="D22" s="21">
        <v>565.8260869565217</v>
      </c>
      <c r="E22" s="21">
        <v>555.3478260869565</v>
      </c>
      <c r="F22" s="21">
        <v>523.9130434782609</v>
      </c>
    </row>
    <row r="23" ht="27.75" customHeight="1">
      <c r="A23" s="18"/>
      <c r="B23" s="19" t="s">
        <v>12</v>
      </c>
      <c r="C23" s="20">
        <v>640.0</v>
      </c>
      <c r="D23" s="21">
        <v>601.0434782608697</v>
      </c>
      <c r="E23" s="21">
        <v>589.913043478261</v>
      </c>
      <c r="F23" s="21">
        <v>556.5217391304349</v>
      </c>
    </row>
    <row r="24" ht="27.75" customHeight="1">
      <c r="A24" s="18"/>
      <c r="B24" s="19" t="s">
        <v>13</v>
      </c>
      <c r="C24" s="20">
        <v>711.0000000000001</v>
      </c>
      <c r="D24" s="21">
        <v>667.7217391304349</v>
      </c>
      <c r="E24" s="21">
        <v>655.3565217391306</v>
      </c>
      <c r="F24" s="21">
        <v>618.2608695652175</v>
      </c>
    </row>
    <row r="25" ht="27.75" customHeight="1">
      <c r="A25" s="24" t="s">
        <v>27</v>
      </c>
      <c r="B25" s="19" t="s">
        <v>15</v>
      </c>
      <c r="C25" s="20">
        <v>772.0000000000001</v>
      </c>
      <c r="D25" s="21">
        <v>725.0086956521741</v>
      </c>
      <c r="E25" s="21">
        <v>711.5826086956524</v>
      </c>
      <c r="F25" s="21">
        <v>671.3043478260871</v>
      </c>
    </row>
    <row r="26" ht="27.75" customHeight="1">
      <c r="A26" s="25"/>
      <c r="B26" s="19" t="s">
        <v>16</v>
      </c>
      <c r="C26" s="20">
        <v>833.0</v>
      </c>
      <c r="D26" s="21">
        <v>782.2956521739131</v>
      </c>
      <c r="E26" s="21">
        <v>767.808695652174</v>
      </c>
      <c r="F26" s="21">
        <v>724.3478260869566</v>
      </c>
    </row>
    <row r="27" ht="27.75" customHeight="1">
      <c r="A27" s="26" t="s">
        <v>28</v>
      </c>
      <c r="B27" s="19" t="s">
        <v>18</v>
      </c>
      <c r="C27" s="20">
        <v>887.0</v>
      </c>
      <c r="D27" s="21">
        <v>833.008695652174</v>
      </c>
      <c r="E27" s="21">
        <v>817.5826086956523</v>
      </c>
      <c r="F27" s="21">
        <v>771.304347826087</v>
      </c>
    </row>
    <row r="28" ht="27.75" customHeight="1">
      <c r="A28" s="26"/>
      <c r="B28" s="19" t="s">
        <v>19</v>
      </c>
      <c r="C28" s="20">
        <v>561.5</v>
      </c>
      <c r="D28" s="21">
        <v>527.3217391304348</v>
      </c>
      <c r="E28" s="21">
        <v>517.5565217391305</v>
      </c>
      <c r="F28" s="21">
        <v>488.26086956521743</v>
      </c>
    </row>
    <row r="29" ht="27.75" customHeight="1">
      <c r="A29" s="26" t="s">
        <v>29</v>
      </c>
      <c r="B29" s="19" t="s">
        <v>21</v>
      </c>
      <c r="C29" s="20">
        <v>616.0</v>
      </c>
      <c r="D29" s="21">
        <v>578.504347826087</v>
      </c>
      <c r="E29" s="21">
        <v>567.7913043478261</v>
      </c>
      <c r="F29" s="21">
        <v>535.6521739130435</v>
      </c>
    </row>
    <row r="30" ht="27.75" customHeight="1">
      <c r="A30" s="18"/>
      <c r="B30" s="19" t="s">
        <v>22</v>
      </c>
      <c r="C30" s="20">
        <v>656.5</v>
      </c>
      <c r="D30" s="21">
        <v>616.5391304347827</v>
      </c>
      <c r="E30" s="21">
        <v>605.1217391304349</v>
      </c>
      <c r="F30" s="21">
        <v>570.8695652173914</v>
      </c>
    </row>
    <row r="31" ht="27.75" customHeight="1">
      <c r="A31" s="18"/>
      <c r="B31" s="19" t="s">
        <v>23</v>
      </c>
      <c r="C31" s="20">
        <v>703.4146341463414</v>
      </c>
      <c r="D31" s="21">
        <v>660.5980911983033</v>
      </c>
      <c r="E31" s="21">
        <v>648.3647932131496</v>
      </c>
      <c r="F31" s="21">
        <v>611.6648992576883</v>
      </c>
    </row>
    <row r="32" ht="27.75" customHeight="1">
      <c r="A32" s="18"/>
      <c r="B32" s="19" t="s">
        <v>24</v>
      </c>
      <c r="C32" s="27">
        <v>856.0000000000002</v>
      </c>
      <c r="D32" s="28">
        <v>803.8956521739133</v>
      </c>
      <c r="E32" s="28">
        <v>789.0086956521742</v>
      </c>
      <c r="F32" s="21">
        <v>744.3478260869567</v>
      </c>
    </row>
    <row r="33" ht="27.75" customHeight="1">
      <c r="A33" s="18"/>
      <c r="B33" s="19" t="s">
        <v>25</v>
      </c>
      <c r="C33" s="27">
        <v>978.0</v>
      </c>
      <c r="D33" s="28">
        <v>918.4695652173915</v>
      </c>
      <c r="E33" s="28">
        <v>901.4608695652175</v>
      </c>
      <c r="F33" s="21">
        <v>850.4347826086957</v>
      </c>
    </row>
    <row r="34" ht="27.75" customHeight="1">
      <c r="A34" s="35"/>
      <c r="B34" s="30" t="s">
        <v>26</v>
      </c>
      <c r="C34" s="36">
        <v>823.0</v>
      </c>
      <c r="D34" s="37">
        <v>772.904347826087</v>
      </c>
      <c r="E34" s="37">
        <v>758.5913043478262</v>
      </c>
      <c r="F34" s="38">
        <v>715.6521739130435</v>
      </c>
    </row>
    <row r="35" ht="27.75" customHeight="1">
      <c r="A35" s="9"/>
      <c r="B35" s="10" t="s">
        <v>9</v>
      </c>
      <c r="C35" s="11">
        <v>542.0657276995305</v>
      </c>
      <c r="D35" s="12">
        <v>509.0704225352113</v>
      </c>
      <c r="E35" s="12">
        <v>499.64319248826297</v>
      </c>
      <c r="F35" s="12">
        <v>471.36150234741785</v>
      </c>
    </row>
    <row r="36" ht="27.75" customHeight="1">
      <c r="A36" s="14"/>
      <c r="B36" s="15" t="s">
        <v>10</v>
      </c>
      <c r="C36" s="16">
        <v>604.6948356807511</v>
      </c>
      <c r="D36" s="17">
        <v>567.887323943662</v>
      </c>
      <c r="E36" s="17">
        <v>557.3708920187794</v>
      </c>
      <c r="F36" s="17">
        <v>525.8215962441315</v>
      </c>
    </row>
    <row r="37" ht="27.75" customHeight="1">
      <c r="A37" s="18"/>
      <c r="B37" s="19" t="s">
        <v>11</v>
      </c>
      <c r="C37" s="20">
        <v>650.586854460094</v>
      </c>
      <c r="D37" s="21">
        <v>610.9859154929578</v>
      </c>
      <c r="E37" s="21">
        <v>599.6713615023475</v>
      </c>
      <c r="F37" s="21">
        <v>565.7276995305165</v>
      </c>
    </row>
    <row r="38" ht="27.75" customHeight="1">
      <c r="A38" s="18"/>
      <c r="B38" s="19" t="s">
        <v>12</v>
      </c>
      <c r="C38" s="20">
        <v>691.0798122065728</v>
      </c>
      <c r="D38" s="21">
        <v>649.0140845070423</v>
      </c>
      <c r="E38" s="21">
        <v>636.9953051643193</v>
      </c>
      <c r="F38" s="21">
        <v>600.9389671361503</v>
      </c>
    </row>
    <row r="39" ht="27.75" customHeight="1">
      <c r="A39" s="18"/>
      <c r="B39" s="19" t="s">
        <v>13</v>
      </c>
      <c r="C39" s="20">
        <v>767.7464788732394</v>
      </c>
      <c r="D39" s="21">
        <v>721.0140845070423</v>
      </c>
      <c r="E39" s="21">
        <v>707.661971830986</v>
      </c>
      <c r="F39" s="21">
        <v>667.6056338028169</v>
      </c>
    </row>
    <row r="40" ht="27.75" customHeight="1">
      <c r="A40" s="24" t="s">
        <v>30</v>
      </c>
      <c r="B40" s="19" t="s">
        <v>15</v>
      </c>
      <c r="C40" s="20">
        <v>833.6150234741785</v>
      </c>
      <c r="D40" s="21">
        <v>782.87323943662</v>
      </c>
      <c r="E40" s="21">
        <v>768.3755868544604</v>
      </c>
      <c r="F40" s="21">
        <v>724.8826291079814</v>
      </c>
    </row>
    <row r="41" ht="27.75" customHeight="1">
      <c r="A41" s="25"/>
      <c r="B41" s="19" t="s">
        <v>16</v>
      </c>
      <c r="C41" s="20">
        <v>899.4835680751173</v>
      </c>
      <c r="D41" s="21">
        <v>844.7323943661972</v>
      </c>
      <c r="E41" s="21">
        <v>829.0892018779343</v>
      </c>
      <c r="F41" s="21">
        <v>782.1596244131456</v>
      </c>
    </row>
    <row r="42" ht="27.75" customHeight="1">
      <c r="A42" s="26" t="s">
        <v>31</v>
      </c>
      <c r="B42" s="19" t="s">
        <v>18</v>
      </c>
      <c r="C42" s="20">
        <v>957.7934272300469</v>
      </c>
      <c r="D42" s="21">
        <v>899.492957746479</v>
      </c>
      <c r="E42" s="21">
        <v>882.8356807511738</v>
      </c>
      <c r="F42" s="21">
        <v>832.8638497652582</v>
      </c>
    </row>
    <row r="43" ht="27.75" customHeight="1">
      <c r="A43" s="26"/>
      <c r="B43" s="19" t="s">
        <v>19</v>
      </c>
      <c r="C43" s="20">
        <v>606.3145539906103</v>
      </c>
      <c r="D43" s="21">
        <v>569.4084507042254</v>
      </c>
      <c r="E43" s="21">
        <v>558.8638497652584</v>
      </c>
      <c r="F43" s="21">
        <v>527.2300469483569</v>
      </c>
    </row>
    <row r="44" ht="27.75" customHeight="1">
      <c r="A44" s="26" t="s">
        <v>32</v>
      </c>
      <c r="B44" s="19" t="s">
        <v>21</v>
      </c>
      <c r="C44" s="20">
        <v>665.1643192488262</v>
      </c>
      <c r="D44" s="21">
        <v>624.6760563380283</v>
      </c>
      <c r="E44" s="21">
        <v>613.1079812206574</v>
      </c>
      <c r="F44" s="21">
        <v>578.4037558685446</v>
      </c>
    </row>
    <row r="45" ht="27.75" customHeight="1">
      <c r="A45" s="18"/>
      <c r="B45" s="19" t="s">
        <v>22</v>
      </c>
      <c r="C45" s="20">
        <v>708.8967136150235</v>
      </c>
      <c r="D45" s="21">
        <v>665.7464788732395</v>
      </c>
      <c r="E45" s="21">
        <v>653.4178403755869</v>
      </c>
      <c r="F45" s="21">
        <v>616.4319248826291</v>
      </c>
    </row>
    <row r="46" ht="27.75" customHeight="1">
      <c r="A46" s="18"/>
      <c r="B46" s="19" t="s">
        <v>23</v>
      </c>
      <c r="C46" s="20">
        <v>759.5557082331386</v>
      </c>
      <c r="D46" s="21">
        <v>713.3218825145999</v>
      </c>
      <c r="E46" s="21">
        <v>700.1122180235888</v>
      </c>
      <c r="F46" s="21">
        <v>660.4832245505554</v>
      </c>
    </row>
    <row r="47" ht="27.75" customHeight="1">
      <c r="A47" s="18"/>
      <c r="B47" s="19" t="s">
        <v>24</v>
      </c>
      <c r="C47" s="27">
        <v>924.3192488262913</v>
      </c>
      <c r="D47" s="28">
        <v>868.0563380281693</v>
      </c>
      <c r="E47" s="28">
        <v>851.9812206572773</v>
      </c>
      <c r="F47" s="21">
        <v>803.7558685446012</v>
      </c>
    </row>
    <row r="48" ht="27.75" customHeight="1">
      <c r="A48" s="18"/>
      <c r="B48" s="19" t="s">
        <v>25</v>
      </c>
      <c r="C48" s="27">
        <v>1056.056338028169</v>
      </c>
      <c r="D48" s="28">
        <v>991.7746478873241</v>
      </c>
      <c r="E48" s="28">
        <v>973.4084507042255</v>
      </c>
      <c r="F48" s="21">
        <v>918.3098591549297</v>
      </c>
    </row>
    <row r="49" ht="27.75" customHeight="1">
      <c r="A49" s="29"/>
      <c r="B49" s="30" t="s">
        <v>26</v>
      </c>
      <c r="C49" s="36">
        <v>888.6854460093897</v>
      </c>
      <c r="D49" s="37">
        <v>834.5915492957748</v>
      </c>
      <c r="E49" s="37">
        <v>819.1361502347419</v>
      </c>
      <c r="F49" s="38">
        <v>772.7699530516433</v>
      </c>
    </row>
    <row r="50" ht="27.75" customHeight="1">
      <c r="A50" s="39"/>
      <c r="B50" s="10" t="s">
        <v>12</v>
      </c>
      <c r="C50" s="12">
        <v>698.1682242990653</v>
      </c>
      <c r="D50" s="12">
        <v>655.6710280373832</v>
      </c>
      <c r="E50" s="12">
        <v>643.5289719626168</v>
      </c>
      <c r="F50" s="40">
        <v>607.1028037383177</v>
      </c>
    </row>
    <row r="51" ht="27.75" customHeight="1">
      <c r="A51" s="18"/>
      <c r="B51" s="15" t="s">
        <v>13</v>
      </c>
      <c r="C51" s="21">
        <v>775.6212616822428</v>
      </c>
      <c r="D51" s="21">
        <v>728.4095327102804</v>
      </c>
      <c r="E51" s="21">
        <v>714.9204672897196</v>
      </c>
      <c r="F51" s="41">
        <v>674.4532710280373</v>
      </c>
    </row>
    <row r="52" ht="27.75" customHeight="1">
      <c r="A52" s="18"/>
      <c r="B52" s="15" t="s">
        <v>15</v>
      </c>
      <c r="C52" s="21">
        <v>842.1654205607475</v>
      </c>
      <c r="D52" s="21">
        <v>790.9031775700935</v>
      </c>
      <c r="E52" s="21">
        <v>776.2568224299066</v>
      </c>
      <c r="F52" s="41">
        <v>732.3177570093458</v>
      </c>
    </row>
    <row r="53" ht="27.75" customHeight="1">
      <c r="A53" s="24" t="s">
        <v>33</v>
      </c>
      <c r="B53" s="19" t="s">
        <v>16</v>
      </c>
      <c r="C53" s="21">
        <v>908.7095794392521</v>
      </c>
      <c r="D53" s="21">
        <v>853.3968224299065</v>
      </c>
      <c r="E53" s="21">
        <v>837.5931775700934</v>
      </c>
      <c r="F53" s="41">
        <v>790.1822429906541</v>
      </c>
    </row>
    <row r="54" ht="27.75" customHeight="1">
      <c r="A54" s="25"/>
      <c r="B54" s="15" t="s">
        <v>18</v>
      </c>
      <c r="C54" s="21">
        <v>967.6175233644857</v>
      </c>
      <c r="D54" s="21">
        <v>908.7190654205607</v>
      </c>
      <c r="E54" s="21">
        <v>891.8909345794391</v>
      </c>
      <c r="F54" s="41">
        <v>841.4065420560746</v>
      </c>
    </row>
    <row r="55" ht="27.75" customHeight="1">
      <c r="A55" s="26" t="s">
        <v>34</v>
      </c>
      <c r="B55" s="19" t="s">
        <v>22</v>
      </c>
      <c r="C55" s="21">
        <v>716.1678738317755</v>
      </c>
      <c r="D55" s="21">
        <v>672.575046728972</v>
      </c>
      <c r="E55" s="21">
        <v>660.119953271028</v>
      </c>
      <c r="F55" s="41">
        <v>622.7546728971962</v>
      </c>
    </row>
    <row r="56" ht="27.75" customHeight="1">
      <c r="A56" s="26" t="s">
        <v>32</v>
      </c>
      <c r="B56" s="42" t="s">
        <v>23</v>
      </c>
      <c r="C56" s="21">
        <v>767.3464782311372</v>
      </c>
      <c r="D56" s="21">
        <v>720.6384317301116</v>
      </c>
      <c r="E56" s="21">
        <v>707.2932755869614</v>
      </c>
      <c r="F56" s="41">
        <v>667.2578071575107</v>
      </c>
    </row>
    <row r="57" ht="27.75" customHeight="1">
      <c r="A57" s="18"/>
      <c r="B57" s="42" t="s">
        <v>24</v>
      </c>
      <c r="C57" s="28">
        <v>933.8</v>
      </c>
      <c r="D57" s="28">
        <v>876.96</v>
      </c>
      <c r="E57" s="28">
        <v>860.72</v>
      </c>
      <c r="F57" s="41">
        <v>812.0</v>
      </c>
    </row>
    <row r="58" ht="27.75" customHeight="1">
      <c r="A58" s="43"/>
      <c r="B58" s="30" t="s">
        <v>25</v>
      </c>
      <c r="C58" s="37">
        <v>1066.8883177570092</v>
      </c>
      <c r="D58" s="37">
        <v>1001.947289719626</v>
      </c>
      <c r="E58" s="37">
        <v>983.3927102803738</v>
      </c>
      <c r="F58" s="44">
        <v>927.7289719626167</v>
      </c>
    </row>
    <row r="59" ht="27.75" customHeight="1">
      <c r="A59" s="18"/>
      <c r="B59" s="19" t="s">
        <v>12</v>
      </c>
      <c r="C59" s="21">
        <v>691.0798122065728</v>
      </c>
      <c r="D59" s="21">
        <v>649.0140845070423</v>
      </c>
      <c r="E59" s="21">
        <v>636.9953051643193</v>
      </c>
      <c r="F59" s="21">
        <v>600.9389671361503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ht="27.75" customHeight="1">
      <c r="A60" s="18"/>
      <c r="B60" s="19" t="s">
        <v>13</v>
      </c>
      <c r="C60" s="16">
        <v>767.7464788732394</v>
      </c>
      <c r="D60" s="17">
        <v>721.0140845070423</v>
      </c>
      <c r="E60" s="17">
        <v>707.661971830986</v>
      </c>
      <c r="F60" s="17">
        <v>667.6056338028169</v>
      </c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ht="27.75" customHeight="1">
      <c r="A61" s="24" t="s">
        <v>35</v>
      </c>
      <c r="B61" s="19" t="s">
        <v>15</v>
      </c>
      <c r="C61" s="20">
        <v>833.6150234741785</v>
      </c>
      <c r="D61" s="21">
        <v>782.87323943662</v>
      </c>
      <c r="E61" s="21">
        <v>768.3755868544604</v>
      </c>
      <c r="F61" s="21">
        <v>724.8826291079814</v>
      </c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ht="27.75" customHeight="1">
      <c r="A62" s="25"/>
      <c r="B62" s="19" t="s">
        <v>16</v>
      </c>
      <c r="C62" s="20">
        <v>899.4835680751173</v>
      </c>
      <c r="D62" s="21">
        <v>844.7323943661972</v>
      </c>
      <c r="E62" s="21">
        <v>829.0892018779343</v>
      </c>
      <c r="F62" s="21">
        <v>782.1596244131456</v>
      </c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ht="27.75" customHeight="1">
      <c r="A63" s="26" t="s">
        <v>36</v>
      </c>
      <c r="B63" s="19" t="s">
        <v>18</v>
      </c>
      <c r="C63" s="20">
        <v>957.7934272300469</v>
      </c>
      <c r="D63" s="21">
        <v>899.492957746479</v>
      </c>
      <c r="E63" s="21">
        <v>882.8356807511738</v>
      </c>
      <c r="F63" s="21">
        <v>832.8638497652582</v>
      </c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ht="27.75" customHeight="1">
      <c r="A64" s="26" t="s">
        <v>32</v>
      </c>
      <c r="B64" s="19" t="s">
        <v>22</v>
      </c>
      <c r="C64" s="20">
        <v>708.8967136150235</v>
      </c>
      <c r="D64" s="21">
        <v>665.7464788732395</v>
      </c>
      <c r="E64" s="21">
        <v>653.4178403755869</v>
      </c>
      <c r="F64" s="21">
        <v>616.4319248826291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ht="27.75" customHeight="1">
      <c r="A65" s="18"/>
      <c r="B65" s="19" t="s">
        <v>23</v>
      </c>
      <c r="C65" s="20">
        <v>759.5557082331386</v>
      </c>
      <c r="D65" s="21">
        <v>713.3218825145999</v>
      </c>
      <c r="E65" s="21">
        <v>700.1122180235888</v>
      </c>
      <c r="F65" s="21">
        <v>660.4832245505554</v>
      </c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ht="27.75" customHeight="1">
      <c r="A66" s="18"/>
      <c r="B66" s="19" t="s">
        <v>24</v>
      </c>
      <c r="C66" s="20">
        <v>924.3192488262913</v>
      </c>
      <c r="D66" s="21">
        <v>868.0563380281693</v>
      </c>
      <c r="E66" s="21">
        <v>851.9812206572773</v>
      </c>
      <c r="F66" s="21">
        <v>803.7558685446012</v>
      </c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ht="27.75" customHeight="1">
      <c r="A67" s="18"/>
      <c r="B67" s="19" t="s">
        <v>37</v>
      </c>
      <c r="C67" s="20">
        <v>997.7464788732393</v>
      </c>
      <c r="D67" s="21">
        <v>937.0140845070423</v>
      </c>
      <c r="E67" s="21">
        <v>919.661971830986</v>
      </c>
      <c r="F67" s="21">
        <v>867.6056338028169</v>
      </c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ht="27.75" customHeight="1">
      <c r="A68" s="43"/>
      <c r="B68" s="30" t="s">
        <v>25</v>
      </c>
      <c r="C68" s="20">
        <v>1056.056338028169</v>
      </c>
      <c r="D68" s="21">
        <v>991.7746478873241</v>
      </c>
      <c r="E68" s="21">
        <v>973.4084507042255</v>
      </c>
      <c r="F68" s="21">
        <v>918.3098591549297</v>
      </c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ht="27.75" customHeight="1">
      <c r="A69" s="9"/>
      <c r="B69" s="10" t="s">
        <v>12</v>
      </c>
      <c r="C69" s="12">
        <v>938.4</v>
      </c>
      <c r="D69" s="12">
        <v>881.2800000000001</v>
      </c>
      <c r="E69" s="12">
        <v>864.96</v>
      </c>
      <c r="F69" s="40">
        <v>816.0</v>
      </c>
    </row>
    <row r="70" ht="27.75" customHeight="1">
      <c r="A70" s="18"/>
      <c r="B70" s="15" t="s">
        <v>38</v>
      </c>
      <c r="C70" s="28">
        <v>1042.5037499999999</v>
      </c>
      <c r="D70" s="28">
        <v>979.047</v>
      </c>
      <c r="E70" s="28">
        <v>960.9165</v>
      </c>
      <c r="F70" s="41">
        <v>906.525</v>
      </c>
    </row>
    <row r="71" ht="27.75" customHeight="1">
      <c r="A71" s="18"/>
      <c r="B71" s="15" t="s">
        <v>15</v>
      </c>
      <c r="C71" s="28">
        <v>1131.9450000000002</v>
      </c>
      <c r="D71" s="28">
        <v>1063.0440000000003</v>
      </c>
      <c r="E71" s="28">
        <v>1043.3580000000002</v>
      </c>
      <c r="F71" s="41">
        <v>984.3000000000002</v>
      </c>
    </row>
    <row r="72" ht="27.75" customHeight="1">
      <c r="A72" s="18"/>
      <c r="B72" s="19" t="s">
        <v>16</v>
      </c>
      <c r="C72" s="28">
        <v>1221.38625</v>
      </c>
      <c r="D72" s="28">
        <v>1147.0410000000002</v>
      </c>
      <c r="E72" s="28">
        <v>1125.7995</v>
      </c>
      <c r="F72" s="41">
        <v>1062.075</v>
      </c>
    </row>
    <row r="73" ht="27.75" customHeight="1">
      <c r="A73" s="24" t="s">
        <v>39</v>
      </c>
      <c r="B73" s="15" t="s">
        <v>18</v>
      </c>
      <c r="C73" s="28">
        <v>1300.5637499999998</v>
      </c>
      <c r="D73" s="28">
        <v>1221.3990000000001</v>
      </c>
      <c r="E73" s="28">
        <v>1198.7805</v>
      </c>
      <c r="F73" s="41">
        <v>1130.925</v>
      </c>
    </row>
    <row r="74" ht="27.75" customHeight="1">
      <c r="A74" s="25"/>
      <c r="B74" s="15" t="s">
        <v>40</v>
      </c>
      <c r="C74" s="28">
        <v>1466.25</v>
      </c>
      <c r="D74" s="28">
        <v>1377.0</v>
      </c>
      <c r="E74" s="28">
        <v>1351.5</v>
      </c>
      <c r="F74" s="41">
        <v>1275.0</v>
      </c>
    </row>
    <row r="75" ht="27.75" customHeight="1">
      <c r="A75" s="26" t="s">
        <v>41</v>
      </c>
      <c r="B75" s="15" t="s">
        <v>42</v>
      </c>
      <c r="C75" s="28">
        <v>1642.1999999999998</v>
      </c>
      <c r="D75" s="28">
        <v>1542.24</v>
      </c>
      <c r="E75" s="28">
        <v>1513.68</v>
      </c>
      <c r="F75" s="41">
        <v>1428.0</v>
      </c>
    </row>
    <row r="76" ht="27.75" customHeight="1">
      <c r="A76" s="26" t="s">
        <v>43</v>
      </c>
      <c r="B76" s="42" t="s">
        <v>44</v>
      </c>
      <c r="C76" s="28">
        <v>1031.381707317073</v>
      </c>
      <c r="D76" s="28">
        <v>968.6019512195121</v>
      </c>
      <c r="E76" s="28">
        <v>950.6648780487805</v>
      </c>
      <c r="F76" s="41">
        <v>896.8536585365853</v>
      </c>
    </row>
    <row r="77" ht="27.75" customHeight="1">
      <c r="A77" s="18"/>
      <c r="B77" s="42" t="s">
        <v>24</v>
      </c>
      <c r="C77" s="28">
        <v>1255.1100000000004</v>
      </c>
      <c r="D77" s="28">
        <v>1178.7120000000004</v>
      </c>
      <c r="E77" s="28">
        <v>1156.8840000000005</v>
      </c>
      <c r="F77" s="41">
        <v>1091.4000000000003</v>
      </c>
    </row>
    <row r="78" ht="27.75" customHeight="1">
      <c r="A78" s="18"/>
      <c r="B78" s="42" t="s">
        <v>25</v>
      </c>
      <c r="C78" s="46">
        <v>1433.9924999999998</v>
      </c>
      <c r="D78" s="46">
        <v>1346.7060000000001</v>
      </c>
      <c r="E78" s="46">
        <v>1321.767</v>
      </c>
      <c r="F78" s="41">
        <v>1246.95</v>
      </c>
    </row>
    <row r="79" ht="27.75" customHeight="1">
      <c r="A79" s="18"/>
      <c r="B79" s="47" t="s">
        <v>45</v>
      </c>
      <c r="C79" s="37">
        <v>1630.4699999999998</v>
      </c>
      <c r="D79" s="37">
        <v>1531.2240000000002</v>
      </c>
      <c r="E79" s="37">
        <v>1502.868</v>
      </c>
      <c r="F79" s="44">
        <v>1417.8</v>
      </c>
    </row>
    <row r="80" ht="27.75" customHeight="1">
      <c r="A80" s="9"/>
      <c r="B80" s="10" t="s">
        <v>9</v>
      </c>
      <c r="C80" s="12">
        <v>461.84</v>
      </c>
      <c r="D80" s="12">
        <v>433.72800000000007</v>
      </c>
      <c r="E80" s="12">
        <v>425.696</v>
      </c>
      <c r="F80" s="12">
        <v>401.6</v>
      </c>
    </row>
    <row r="81" ht="27.75" customHeight="1">
      <c r="A81" s="14"/>
      <c r="B81" s="15" t="s">
        <v>10</v>
      </c>
      <c r="C81" s="17">
        <v>515.1999999999999</v>
      </c>
      <c r="D81" s="17">
        <v>483.84000000000003</v>
      </c>
      <c r="E81" s="17">
        <v>474.88</v>
      </c>
      <c r="F81" s="17">
        <v>448.0</v>
      </c>
    </row>
    <row r="82" ht="27.75" customHeight="1">
      <c r="A82" s="18"/>
      <c r="B82" s="19" t="s">
        <v>11</v>
      </c>
      <c r="C82" s="21">
        <v>554.3</v>
      </c>
      <c r="D82" s="21">
        <v>520.5600000000001</v>
      </c>
      <c r="E82" s="21">
        <v>510.92</v>
      </c>
      <c r="F82" s="21">
        <v>482.0</v>
      </c>
    </row>
    <row r="83" ht="27.75" customHeight="1">
      <c r="A83" s="18"/>
      <c r="B83" s="19" t="s">
        <v>12</v>
      </c>
      <c r="C83" s="21">
        <v>588.8</v>
      </c>
      <c r="D83" s="21">
        <v>552.96</v>
      </c>
      <c r="E83" s="21">
        <v>542.72</v>
      </c>
      <c r="F83" s="21">
        <v>512.0</v>
      </c>
    </row>
    <row r="84" ht="27.75" customHeight="1">
      <c r="A84" s="18"/>
      <c r="B84" s="19" t="s">
        <v>13</v>
      </c>
      <c r="C84" s="21">
        <v>654.1199999999999</v>
      </c>
      <c r="D84" s="21">
        <v>614.304</v>
      </c>
      <c r="E84" s="21">
        <v>602.928</v>
      </c>
      <c r="F84" s="21">
        <v>568.8</v>
      </c>
    </row>
    <row r="85" ht="27.75" customHeight="1">
      <c r="A85" s="24" t="s">
        <v>46</v>
      </c>
      <c r="B85" s="19" t="s">
        <v>15</v>
      </c>
      <c r="C85" s="21">
        <v>710.2400000000001</v>
      </c>
      <c r="D85" s="21">
        <v>667.0080000000002</v>
      </c>
      <c r="E85" s="21">
        <v>654.6560000000002</v>
      </c>
      <c r="F85" s="21">
        <v>617.6000000000001</v>
      </c>
    </row>
    <row r="86" ht="27.75" customHeight="1">
      <c r="A86" s="25"/>
      <c r="B86" s="19" t="s">
        <v>16</v>
      </c>
      <c r="C86" s="21">
        <v>766.3599999999999</v>
      </c>
      <c r="D86" s="21">
        <v>719.712</v>
      </c>
      <c r="E86" s="21">
        <v>706.384</v>
      </c>
      <c r="F86" s="21">
        <v>666.4</v>
      </c>
    </row>
    <row r="87" ht="27.75" customHeight="1">
      <c r="A87" s="26" t="s">
        <v>47</v>
      </c>
      <c r="B87" s="19" t="s">
        <v>18</v>
      </c>
      <c r="C87" s="21">
        <v>816.04</v>
      </c>
      <c r="D87" s="21">
        <v>766.368</v>
      </c>
      <c r="E87" s="21">
        <v>752.176</v>
      </c>
      <c r="F87" s="21">
        <v>709.6</v>
      </c>
    </row>
    <row r="88" ht="27.75" customHeight="1">
      <c r="A88" s="26"/>
      <c r="B88" s="19" t="s">
        <v>19</v>
      </c>
      <c r="C88" s="21">
        <v>0.0</v>
      </c>
      <c r="D88" s="21">
        <v>485.136</v>
      </c>
      <c r="E88" s="21">
        <v>476.152</v>
      </c>
      <c r="F88" s="21">
        <v>449.2</v>
      </c>
    </row>
    <row r="89" ht="27.75" customHeight="1">
      <c r="A89" s="26"/>
      <c r="B89" s="19" t="s">
        <v>21</v>
      </c>
      <c r="C89" s="21">
        <v>0.0</v>
      </c>
      <c r="D89" s="21">
        <v>532.224</v>
      </c>
      <c r="E89" s="21">
        <v>522.368</v>
      </c>
      <c r="F89" s="21">
        <v>492.8</v>
      </c>
    </row>
    <row r="90" ht="27.75" customHeight="1">
      <c r="A90" s="18"/>
      <c r="B90" s="19" t="s">
        <v>22</v>
      </c>
      <c r="C90" s="21">
        <v>603.98</v>
      </c>
      <c r="D90" s="21">
        <v>567.2160000000001</v>
      </c>
      <c r="E90" s="21">
        <v>556.7120000000001</v>
      </c>
      <c r="F90" s="21">
        <v>525.2</v>
      </c>
    </row>
    <row r="91" ht="27.75" customHeight="1">
      <c r="A91" s="18"/>
      <c r="B91" s="19" t="s">
        <v>23</v>
      </c>
      <c r="C91" s="21">
        <v>647.1414634146341</v>
      </c>
      <c r="D91" s="21">
        <v>607.7502439024391</v>
      </c>
      <c r="E91" s="21">
        <v>596.4956097560976</v>
      </c>
      <c r="F91" s="21">
        <v>562.7317073170732</v>
      </c>
    </row>
    <row r="92" ht="27.75" customHeight="1">
      <c r="A92" s="18"/>
      <c r="B92" s="19" t="s">
        <v>24</v>
      </c>
      <c r="C92" s="28">
        <v>787.5200000000001</v>
      </c>
      <c r="D92" s="28">
        <v>739.5840000000003</v>
      </c>
      <c r="E92" s="28">
        <v>725.8880000000003</v>
      </c>
      <c r="F92" s="28">
        <v>684.8000000000002</v>
      </c>
    </row>
    <row r="93" ht="27.75" customHeight="1">
      <c r="A93" s="43"/>
      <c r="B93" s="30" t="s">
        <v>25</v>
      </c>
      <c r="C93" s="37">
        <v>899.7599999999999</v>
      </c>
      <c r="D93" s="37">
        <v>844.9920000000001</v>
      </c>
      <c r="E93" s="37">
        <v>829.344</v>
      </c>
      <c r="F93" s="37">
        <v>782.4</v>
      </c>
    </row>
    <row r="94" ht="27.75" customHeight="1">
      <c r="A94" s="39"/>
      <c r="B94" s="10" t="s">
        <v>19</v>
      </c>
      <c r="C94" s="48">
        <f t="shared" ref="C94:F94" si="1">C88+10</f>
        <v>10</v>
      </c>
      <c r="D94" s="48">
        <f t="shared" si="1"/>
        <v>495.136</v>
      </c>
      <c r="E94" s="48">
        <f t="shared" si="1"/>
        <v>486.152</v>
      </c>
      <c r="F94" s="48">
        <f t="shared" si="1"/>
        <v>459.2</v>
      </c>
    </row>
    <row r="95" ht="27.75" customHeight="1">
      <c r="A95" s="18"/>
      <c r="B95" s="49" t="str">
        <f t="shared" ref="B95:B99" si="3">B89</f>
        <v>RAL 0,4 </v>
      </c>
      <c r="C95" s="48">
        <f t="shared" ref="C95:F95" si="2">C89+10</f>
        <v>10</v>
      </c>
      <c r="D95" s="48">
        <f t="shared" si="2"/>
        <v>542.224</v>
      </c>
      <c r="E95" s="48">
        <f t="shared" si="2"/>
        <v>532.368</v>
      </c>
      <c r="F95" s="48">
        <f t="shared" si="2"/>
        <v>502.8</v>
      </c>
    </row>
    <row r="96" ht="27.75" customHeight="1">
      <c r="A96" s="18"/>
      <c r="B96" s="50" t="str">
        <f t="shared" si="3"/>
        <v>RAL 0,45</v>
      </c>
      <c r="C96" s="28">
        <f t="shared" ref="C96:F96" si="4">C90+10</f>
        <v>613.98</v>
      </c>
      <c r="D96" s="28">
        <f t="shared" si="4"/>
        <v>577.216</v>
      </c>
      <c r="E96" s="28">
        <f t="shared" si="4"/>
        <v>566.712</v>
      </c>
      <c r="F96" s="28">
        <f t="shared" si="4"/>
        <v>535.2</v>
      </c>
    </row>
    <row r="97" ht="27.75" customHeight="1">
      <c r="A97" s="24" t="s">
        <v>48</v>
      </c>
      <c r="B97" s="50" t="str">
        <f t="shared" si="3"/>
        <v>RAL 0,5 </v>
      </c>
      <c r="C97" s="28">
        <f t="shared" ref="C97:F97" si="5">C91+10</f>
        <v>657.1414634</v>
      </c>
      <c r="D97" s="28">
        <f t="shared" si="5"/>
        <v>617.7502439</v>
      </c>
      <c r="E97" s="28">
        <f t="shared" si="5"/>
        <v>606.4956098</v>
      </c>
      <c r="F97" s="28">
        <f t="shared" si="5"/>
        <v>572.7317073</v>
      </c>
    </row>
    <row r="98" ht="27.75" customHeight="1">
      <c r="A98" s="25"/>
      <c r="B98" s="50" t="str">
        <f t="shared" si="3"/>
        <v>RAL 0,6</v>
      </c>
      <c r="C98" s="28">
        <f t="shared" ref="C98:F98" si="6">C92+10</f>
        <v>797.52</v>
      </c>
      <c r="D98" s="28">
        <f t="shared" si="6"/>
        <v>749.584</v>
      </c>
      <c r="E98" s="28">
        <f t="shared" si="6"/>
        <v>735.888</v>
      </c>
      <c r="F98" s="28">
        <f t="shared" si="6"/>
        <v>694.8</v>
      </c>
    </row>
    <row r="99" ht="27.75" customHeight="1">
      <c r="A99" s="26" t="s">
        <v>47</v>
      </c>
      <c r="B99" s="51" t="str">
        <f t="shared" si="3"/>
        <v>RAL 0,7</v>
      </c>
      <c r="C99" s="46">
        <f t="shared" ref="C99:F99" si="7">C93+10</f>
        <v>909.76</v>
      </c>
      <c r="D99" s="46">
        <f t="shared" si="7"/>
        <v>854.992</v>
      </c>
      <c r="E99" s="46">
        <f t="shared" si="7"/>
        <v>839.344</v>
      </c>
      <c r="F99" s="46">
        <f t="shared" si="7"/>
        <v>792.4</v>
      </c>
    </row>
    <row r="100" ht="27.75" customHeight="1">
      <c r="A100" s="52" t="s">
        <v>49</v>
      </c>
      <c r="B100" s="10" t="s">
        <v>21</v>
      </c>
      <c r="C100" s="11">
        <v>642.3627118644068</v>
      </c>
      <c r="D100" s="12">
        <v>603.2623728813561</v>
      </c>
      <c r="E100" s="12">
        <v>592.0908474576272</v>
      </c>
      <c r="F100" s="12">
        <v>558.5762711864407</v>
      </c>
    </row>
    <row r="101" ht="27.75" customHeight="1">
      <c r="A101" s="26" t="s">
        <v>50</v>
      </c>
      <c r="B101" s="19" t="str">
        <f>B90</f>
        <v>RAL 0,45</v>
      </c>
      <c r="C101" s="16">
        <v>684.5959745762713</v>
      </c>
      <c r="D101" s="17">
        <v>642.9249152542375</v>
      </c>
      <c r="E101" s="17">
        <v>631.0188983050849</v>
      </c>
      <c r="F101" s="17">
        <v>595.3008474576272</v>
      </c>
    </row>
    <row r="102" ht="27.75" customHeight="1">
      <c r="A102" s="53" t="s">
        <v>51</v>
      </c>
      <c r="B102" s="47" t="s">
        <v>23</v>
      </c>
      <c r="C102" s="54">
        <v>733.5183960314179</v>
      </c>
      <c r="D102" s="38">
        <v>688.8694501860274</v>
      </c>
      <c r="E102" s="38">
        <v>676.1126085159157</v>
      </c>
      <c r="F102" s="38">
        <v>637.8420835055808</v>
      </c>
    </row>
    <row r="103" ht="14.25" customHeight="1">
      <c r="B103" s="55"/>
    </row>
    <row r="104" ht="14.25" customHeight="1">
      <c r="B104" s="55"/>
    </row>
    <row r="105" ht="14.25" customHeight="1">
      <c r="B105" s="55"/>
    </row>
    <row r="106" ht="14.25" customHeight="1">
      <c r="B106" s="55"/>
    </row>
    <row r="107" ht="14.25" customHeight="1">
      <c r="B107" s="55"/>
    </row>
    <row r="108" ht="14.25" customHeight="1">
      <c r="B108" s="55"/>
    </row>
    <row r="109" ht="14.25" customHeight="1">
      <c r="B109" s="55"/>
    </row>
    <row r="110" ht="14.25" customHeight="1">
      <c r="B110" s="55"/>
    </row>
    <row r="111" ht="14.25" customHeight="1">
      <c r="B111" s="55"/>
    </row>
    <row r="112" ht="14.25" customHeight="1">
      <c r="B112" s="55"/>
    </row>
    <row r="113" ht="14.25" customHeight="1">
      <c r="B113" s="55"/>
    </row>
    <row r="114" ht="14.25" customHeight="1">
      <c r="B114" s="55"/>
    </row>
    <row r="115" ht="14.25" customHeight="1">
      <c r="B115" s="55"/>
    </row>
    <row r="116" ht="14.25" customHeight="1">
      <c r="B116" s="55"/>
    </row>
    <row r="117" ht="14.25" customHeight="1">
      <c r="B117" s="55"/>
    </row>
    <row r="118" ht="14.25" customHeight="1">
      <c r="B118" s="55"/>
    </row>
    <row r="119" ht="14.25" customHeight="1">
      <c r="B119" s="55"/>
    </row>
    <row r="120" ht="14.25" customHeight="1">
      <c r="B120" s="55"/>
    </row>
    <row r="121" ht="14.25" customHeight="1">
      <c r="B121" s="55"/>
    </row>
    <row r="122" ht="14.25" customHeight="1">
      <c r="B122" s="55"/>
    </row>
    <row r="123" ht="14.25" customHeight="1">
      <c r="B123" s="55"/>
    </row>
    <row r="124" ht="14.25" customHeight="1">
      <c r="B124" s="55"/>
    </row>
    <row r="125" ht="14.25" customHeight="1">
      <c r="B125" s="55"/>
    </row>
    <row r="126" ht="14.25" customHeight="1">
      <c r="B126" s="55"/>
    </row>
    <row r="127" ht="14.25" customHeight="1">
      <c r="B127" s="55"/>
    </row>
    <row r="128" ht="14.25" customHeight="1">
      <c r="B128" s="55"/>
    </row>
    <row r="129" ht="14.25" customHeight="1">
      <c r="B129" s="55"/>
    </row>
    <row r="130" ht="14.25" customHeight="1">
      <c r="B130" s="55"/>
    </row>
    <row r="131" ht="14.25" customHeight="1">
      <c r="B131" s="55"/>
    </row>
    <row r="132" ht="14.25" customHeight="1">
      <c r="B132" s="55"/>
    </row>
    <row r="133" ht="14.25" customHeight="1">
      <c r="B133" s="55"/>
    </row>
    <row r="134" ht="14.25" customHeight="1">
      <c r="B134" s="55"/>
    </row>
    <row r="135" ht="14.25" customHeight="1">
      <c r="B135" s="55"/>
    </row>
    <row r="136" ht="14.25" customHeight="1">
      <c r="B136" s="55"/>
    </row>
    <row r="137" ht="14.25" customHeight="1">
      <c r="B137" s="55"/>
    </row>
    <row r="138" ht="14.25" customHeight="1">
      <c r="B138" s="55"/>
    </row>
    <row r="139" ht="14.25" customHeight="1">
      <c r="B139" s="55"/>
    </row>
    <row r="140" ht="14.25" customHeight="1">
      <c r="B140" s="55"/>
    </row>
    <row r="141" ht="14.25" customHeight="1">
      <c r="B141" s="55"/>
    </row>
    <row r="142" ht="14.25" customHeight="1">
      <c r="B142" s="55"/>
    </row>
    <row r="143" ht="14.25" customHeight="1">
      <c r="B143" s="55"/>
    </row>
    <row r="144" ht="14.25" customHeight="1">
      <c r="B144" s="55"/>
    </row>
    <row r="145" ht="14.25" customHeight="1">
      <c r="B145" s="55"/>
    </row>
    <row r="146" ht="14.25" customHeight="1">
      <c r="B146" s="55"/>
    </row>
    <row r="147" ht="14.25" customHeight="1">
      <c r="B147" s="55"/>
    </row>
    <row r="148" ht="14.25" customHeight="1">
      <c r="B148" s="55"/>
    </row>
    <row r="149" ht="14.25" customHeight="1">
      <c r="B149" s="55"/>
    </row>
    <row r="150" ht="14.25" customHeight="1">
      <c r="B150" s="55"/>
    </row>
    <row r="151" ht="14.25" customHeight="1">
      <c r="B151" s="55"/>
    </row>
    <row r="152" ht="14.25" customHeight="1">
      <c r="B152" s="55"/>
    </row>
    <row r="153" ht="14.25" customHeight="1">
      <c r="B153" s="55"/>
    </row>
    <row r="154" ht="14.25" customHeight="1">
      <c r="B154" s="55"/>
    </row>
    <row r="155" ht="14.25" customHeight="1">
      <c r="B155" s="55"/>
    </row>
    <row r="156" ht="14.25" customHeight="1">
      <c r="B156" s="55"/>
    </row>
    <row r="157" ht="14.25" customHeight="1">
      <c r="B157" s="55"/>
    </row>
    <row r="158" ht="14.25" customHeight="1">
      <c r="B158" s="55"/>
    </row>
    <row r="159" ht="14.25" customHeight="1">
      <c r="B159" s="55"/>
    </row>
    <row r="160" ht="14.25" customHeight="1">
      <c r="B160" s="55"/>
    </row>
    <row r="161" ht="14.25" customHeight="1">
      <c r="B161" s="55"/>
    </row>
    <row r="162" ht="14.25" customHeight="1">
      <c r="B162" s="55"/>
    </row>
    <row r="163" ht="14.25" customHeight="1">
      <c r="B163" s="55"/>
    </row>
    <row r="164" ht="14.25" customHeight="1">
      <c r="B164" s="55"/>
    </row>
    <row r="165" ht="14.25" customHeight="1">
      <c r="B165" s="55"/>
    </row>
    <row r="166" ht="14.25" customHeight="1">
      <c r="B166" s="55"/>
    </row>
    <row r="167" ht="14.25" customHeight="1">
      <c r="B167" s="55"/>
    </row>
    <row r="168" ht="14.25" customHeight="1">
      <c r="B168" s="55"/>
    </row>
    <row r="169" ht="14.25" customHeight="1">
      <c r="B169" s="55"/>
    </row>
    <row r="170" ht="14.25" customHeight="1">
      <c r="B170" s="55"/>
    </row>
    <row r="171" ht="14.25" customHeight="1">
      <c r="B171" s="55"/>
    </row>
    <row r="172" ht="14.25" customHeight="1">
      <c r="B172" s="55"/>
    </row>
    <row r="173" ht="14.25" customHeight="1">
      <c r="B173" s="55"/>
    </row>
    <row r="174" ht="14.25" customHeight="1">
      <c r="B174" s="55"/>
    </row>
    <row r="175" ht="14.25" customHeight="1">
      <c r="B175" s="55"/>
    </row>
    <row r="176" ht="14.25" customHeight="1">
      <c r="B176" s="55"/>
    </row>
    <row r="177" ht="14.25" customHeight="1">
      <c r="B177" s="55"/>
    </row>
    <row r="178" ht="14.25" customHeight="1">
      <c r="B178" s="55"/>
    </row>
    <row r="179" ht="14.25" customHeight="1">
      <c r="B179" s="55"/>
    </row>
    <row r="180" ht="14.25" customHeight="1">
      <c r="B180" s="55"/>
    </row>
    <row r="181" ht="14.25" customHeight="1">
      <c r="B181" s="55"/>
    </row>
    <row r="182" ht="14.25" customHeight="1">
      <c r="B182" s="55"/>
    </row>
    <row r="183" ht="14.25" customHeight="1">
      <c r="B183" s="55"/>
    </row>
    <row r="184" ht="14.25" customHeight="1">
      <c r="B184" s="55"/>
    </row>
    <row r="185" ht="14.25" customHeight="1">
      <c r="B185" s="55"/>
    </row>
    <row r="186" ht="14.25" customHeight="1">
      <c r="B186" s="55"/>
    </row>
    <row r="187" ht="14.25" customHeight="1">
      <c r="B187" s="55"/>
    </row>
    <row r="188" ht="14.25" customHeight="1">
      <c r="B188" s="55"/>
    </row>
    <row r="189" ht="14.25" customHeight="1">
      <c r="B189" s="55"/>
    </row>
    <row r="190" ht="14.25" customHeight="1">
      <c r="B190" s="55"/>
    </row>
    <row r="191" ht="14.25" customHeight="1">
      <c r="B191" s="55"/>
    </row>
    <row r="192" ht="14.25" customHeight="1">
      <c r="B192" s="55"/>
    </row>
    <row r="193" ht="14.25" customHeight="1">
      <c r="B193" s="55"/>
    </row>
    <row r="194" ht="14.25" customHeight="1">
      <c r="B194" s="55"/>
    </row>
    <row r="195" ht="14.25" customHeight="1">
      <c r="B195" s="55"/>
    </row>
    <row r="196" ht="14.25" customHeight="1">
      <c r="B196" s="55"/>
    </row>
    <row r="197" ht="14.25" customHeight="1">
      <c r="B197" s="55"/>
    </row>
    <row r="198" ht="14.25" customHeight="1">
      <c r="B198" s="55"/>
    </row>
    <row r="199" ht="14.25" customHeight="1">
      <c r="B199" s="55"/>
    </row>
    <row r="200" ht="14.25" customHeight="1">
      <c r="B200" s="55"/>
    </row>
    <row r="201" ht="14.25" customHeight="1">
      <c r="B201" s="55"/>
    </row>
    <row r="202" ht="14.25" customHeight="1">
      <c r="B202" s="55"/>
    </row>
    <row r="203" ht="14.25" customHeight="1">
      <c r="B203" s="55"/>
    </row>
    <row r="204" ht="14.25" customHeight="1">
      <c r="B204" s="55"/>
    </row>
    <row r="205" ht="14.25" customHeight="1">
      <c r="B205" s="55"/>
    </row>
    <row r="206" ht="14.25" customHeight="1">
      <c r="B206" s="55"/>
    </row>
    <row r="207" ht="14.25" customHeight="1">
      <c r="B207" s="55"/>
    </row>
    <row r="208" ht="14.25" customHeight="1">
      <c r="B208" s="55"/>
    </row>
    <row r="209" ht="14.25" customHeight="1">
      <c r="B209" s="55"/>
    </row>
    <row r="210" ht="14.25" customHeight="1">
      <c r="B210" s="55"/>
    </row>
    <row r="211" ht="14.25" customHeight="1">
      <c r="B211" s="55"/>
    </row>
    <row r="212" ht="14.25" customHeight="1">
      <c r="B212" s="55"/>
    </row>
    <row r="213" ht="14.25" customHeight="1">
      <c r="B213" s="55"/>
    </row>
    <row r="214" ht="14.25" customHeight="1">
      <c r="B214" s="55"/>
    </row>
    <row r="215" ht="14.25" customHeight="1">
      <c r="B215" s="55"/>
    </row>
    <row r="216" ht="14.25" customHeight="1">
      <c r="B216" s="55"/>
    </row>
    <row r="217" ht="14.25" customHeight="1">
      <c r="B217" s="55"/>
    </row>
    <row r="218" ht="14.25" customHeight="1">
      <c r="B218" s="55"/>
    </row>
    <row r="219" ht="14.25" customHeight="1">
      <c r="B219" s="55"/>
    </row>
    <row r="220" ht="14.25" customHeight="1">
      <c r="B220" s="55"/>
    </row>
    <row r="221" ht="14.25" customHeight="1">
      <c r="B221" s="55"/>
    </row>
    <row r="222" ht="14.25" customHeight="1">
      <c r="B222" s="55"/>
    </row>
    <row r="223" ht="14.25" customHeight="1">
      <c r="B223" s="55"/>
    </row>
    <row r="224" ht="14.25" customHeight="1">
      <c r="B224" s="55"/>
    </row>
    <row r="225" ht="14.25" customHeight="1">
      <c r="B225" s="55"/>
    </row>
    <row r="226" ht="14.25" customHeight="1">
      <c r="B226" s="55"/>
    </row>
    <row r="227" ht="14.25" customHeight="1">
      <c r="B227" s="55"/>
    </row>
    <row r="228" ht="14.25" customHeight="1">
      <c r="B228" s="55"/>
    </row>
    <row r="229" ht="14.25" customHeight="1">
      <c r="B229" s="55"/>
    </row>
    <row r="230" ht="14.25" customHeight="1">
      <c r="B230" s="55"/>
    </row>
    <row r="231" ht="14.25" customHeight="1">
      <c r="B231" s="55"/>
    </row>
    <row r="232" ht="14.25" customHeight="1">
      <c r="B232" s="55"/>
    </row>
    <row r="233" ht="14.25" customHeight="1">
      <c r="B233" s="55"/>
    </row>
    <row r="234" ht="14.25" customHeight="1">
      <c r="B234" s="55"/>
    </row>
    <row r="235" ht="14.25" customHeight="1">
      <c r="B235" s="55"/>
    </row>
    <row r="236" ht="14.25" customHeight="1">
      <c r="B236" s="55"/>
    </row>
    <row r="237" ht="14.25" customHeight="1">
      <c r="B237" s="55"/>
    </row>
    <row r="238" ht="14.25" customHeight="1">
      <c r="B238" s="55"/>
    </row>
    <row r="239" ht="14.25" customHeight="1">
      <c r="B239" s="55"/>
    </row>
    <row r="240" ht="14.25" customHeight="1">
      <c r="B240" s="55"/>
    </row>
    <row r="241" ht="14.25" customHeight="1">
      <c r="B241" s="55"/>
    </row>
    <row r="242" ht="14.25" customHeight="1">
      <c r="B242" s="55"/>
    </row>
    <row r="243" ht="14.25" customHeight="1">
      <c r="B243" s="55"/>
    </row>
    <row r="244" ht="14.25" customHeight="1">
      <c r="B244" s="55"/>
    </row>
    <row r="245" ht="14.25" customHeight="1">
      <c r="B245" s="55"/>
    </row>
    <row r="246" ht="14.25" customHeight="1">
      <c r="B246" s="55"/>
    </row>
    <row r="247" ht="14.25" customHeight="1">
      <c r="B247" s="55"/>
    </row>
    <row r="248" ht="14.25" customHeight="1">
      <c r="B248" s="55"/>
    </row>
    <row r="249" ht="14.25" customHeight="1">
      <c r="B249" s="55"/>
    </row>
    <row r="250" ht="14.25" customHeight="1">
      <c r="B250" s="55"/>
    </row>
    <row r="251" ht="14.25" customHeight="1">
      <c r="B251" s="55"/>
    </row>
    <row r="252" ht="14.25" customHeight="1">
      <c r="B252" s="55"/>
    </row>
    <row r="253" ht="14.25" customHeight="1">
      <c r="B253" s="55"/>
    </row>
    <row r="254" ht="14.25" customHeight="1">
      <c r="B254" s="55"/>
    </row>
    <row r="255" ht="14.25" customHeight="1">
      <c r="B255" s="55"/>
    </row>
    <row r="256" ht="14.25" customHeight="1">
      <c r="B256" s="55"/>
    </row>
    <row r="257" ht="14.25" customHeight="1">
      <c r="B257" s="55"/>
    </row>
    <row r="258" ht="14.25" customHeight="1">
      <c r="B258" s="55"/>
    </row>
    <row r="259" ht="14.25" customHeight="1">
      <c r="B259" s="55"/>
    </row>
    <row r="260" ht="14.25" customHeight="1">
      <c r="B260" s="55"/>
    </row>
    <row r="261" ht="14.25" customHeight="1">
      <c r="B261" s="55"/>
    </row>
    <row r="262" ht="14.25" customHeight="1">
      <c r="B262" s="55"/>
    </row>
    <row r="263" ht="14.25" customHeight="1">
      <c r="B263" s="55"/>
    </row>
    <row r="264" ht="14.25" customHeight="1">
      <c r="B264" s="55"/>
    </row>
    <row r="265" ht="14.25" customHeight="1">
      <c r="B265" s="55"/>
    </row>
    <row r="266" ht="14.25" customHeight="1">
      <c r="B266" s="55"/>
    </row>
    <row r="267" ht="14.25" customHeight="1">
      <c r="B267" s="55"/>
    </row>
    <row r="268" ht="14.25" customHeight="1">
      <c r="B268" s="55"/>
    </row>
    <row r="269" ht="14.25" customHeight="1">
      <c r="B269" s="55"/>
    </row>
    <row r="270" ht="14.25" customHeight="1">
      <c r="B270" s="55"/>
    </row>
    <row r="271" ht="14.25" customHeight="1">
      <c r="B271" s="55"/>
    </row>
    <row r="272" ht="14.25" customHeight="1">
      <c r="B272" s="55"/>
    </row>
    <row r="273" ht="14.25" customHeight="1">
      <c r="B273" s="55"/>
    </row>
    <row r="274" ht="14.25" customHeight="1">
      <c r="B274" s="55"/>
    </row>
    <row r="275" ht="14.25" customHeight="1">
      <c r="B275" s="55"/>
    </row>
    <row r="276" ht="14.25" customHeight="1">
      <c r="B276" s="55"/>
    </row>
    <row r="277" ht="14.25" customHeight="1">
      <c r="B277" s="55"/>
    </row>
    <row r="278" ht="14.25" customHeight="1">
      <c r="B278" s="55"/>
    </row>
    <row r="279" ht="14.25" customHeight="1">
      <c r="B279" s="55"/>
    </row>
    <row r="280" ht="14.25" customHeight="1">
      <c r="B280" s="55"/>
    </row>
    <row r="281" ht="14.25" customHeight="1">
      <c r="B281" s="55"/>
    </row>
    <row r="282" ht="14.25" customHeight="1">
      <c r="B282" s="55"/>
    </row>
    <row r="283" ht="14.25" customHeight="1">
      <c r="B283" s="55"/>
    </row>
    <row r="284" ht="14.25" customHeight="1">
      <c r="B284" s="55"/>
    </row>
    <row r="285" ht="14.25" customHeight="1">
      <c r="B285" s="55"/>
    </row>
    <row r="286" ht="14.25" customHeight="1">
      <c r="B286" s="55"/>
    </row>
    <row r="287" ht="14.25" customHeight="1">
      <c r="B287" s="55"/>
    </row>
    <row r="288" ht="14.25" customHeight="1">
      <c r="B288" s="55"/>
    </row>
    <row r="289" ht="14.25" customHeight="1">
      <c r="B289" s="55"/>
    </row>
    <row r="290" ht="14.25" customHeight="1">
      <c r="B290" s="55"/>
    </row>
    <row r="291" ht="14.25" customHeight="1">
      <c r="B291" s="55"/>
    </row>
    <row r="292" ht="14.25" customHeight="1">
      <c r="B292" s="55"/>
    </row>
    <row r="293" ht="14.25" customHeight="1">
      <c r="B293" s="55"/>
    </row>
    <row r="294" ht="14.25" customHeight="1">
      <c r="B294" s="55"/>
    </row>
    <row r="295" ht="14.25" customHeight="1">
      <c r="B295" s="55"/>
    </row>
    <row r="296" ht="14.25" customHeight="1">
      <c r="B296" s="55"/>
    </row>
    <row r="297" ht="14.25" customHeight="1">
      <c r="B297" s="55"/>
    </row>
    <row r="298" ht="14.25" customHeight="1">
      <c r="B298" s="55"/>
    </row>
    <row r="299" ht="14.25" customHeight="1">
      <c r="B299" s="55"/>
    </row>
    <row r="300" ht="14.25" customHeight="1">
      <c r="B300" s="55"/>
    </row>
    <row r="301" ht="14.25" customHeight="1">
      <c r="B301" s="55"/>
    </row>
    <row r="302" ht="14.25" customHeight="1">
      <c r="B302" s="55"/>
    </row>
    <row r="303" ht="14.25" customHeight="1">
      <c r="B303" s="55"/>
    </row>
    <row r="304" ht="14.25" customHeight="1">
      <c r="B304" s="55"/>
    </row>
    <row r="305" ht="14.25" customHeight="1">
      <c r="B305" s="55"/>
    </row>
    <row r="306" ht="14.25" customHeight="1">
      <c r="B306" s="55"/>
    </row>
    <row r="307" ht="14.25" customHeight="1">
      <c r="B307" s="55"/>
    </row>
    <row r="308" ht="14.25" customHeight="1">
      <c r="B308" s="55"/>
    </row>
    <row r="309" ht="14.25" customHeight="1">
      <c r="B309" s="55"/>
    </row>
    <row r="310" ht="14.25" customHeight="1">
      <c r="B310" s="55"/>
    </row>
    <row r="311" ht="14.25" customHeight="1">
      <c r="B311" s="55"/>
    </row>
    <row r="312" ht="14.25" customHeight="1">
      <c r="B312" s="55"/>
    </row>
    <row r="313" ht="14.25" customHeight="1">
      <c r="B313" s="55"/>
    </row>
    <row r="314" ht="14.25" customHeight="1">
      <c r="B314" s="55"/>
    </row>
    <row r="315" ht="14.25" customHeight="1">
      <c r="B315" s="55"/>
    </row>
    <row r="316" ht="14.25" customHeight="1">
      <c r="B316" s="55"/>
    </row>
    <row r="317" ht="14.25" customHeight="1">
      <c r="B317" s="55"/>
    </row>
    <row r="318" ht="14.25" customHeight="1">
      <c r="B318" s="55"/>
    </row>
    <row r="319" ht="14.25" customHeight="1">
      <c r="B319" s="55"/>
    </row>
    <row r="320" ht="14.25" customHeight="1">
      <c r="B320" s="55"/>
    </row>
    <row r="321" ht="14.25" customHeight="1">
      <c r="B321" s="55"/>
    </row>
    <row r="322" ht="14.25" customHeight="1">
      <c r="B322" s="55"/>
    </row>
    <row r="323" ht="14.25" customHeight="1">
      <c r="B323" s="55"/>
    </row>
    <row r="324" ht="14.25" customHeight="1">
      <c r="B324" s="55"/>
    </row>
    <row r="325" ht="14.25" customHeight="1">
      <c r="B325" s="55"/>
    </row>
    <row r="326" ht="14.25" customHeight="1">
      <c r="B326" s="55"/>
    </row>
    <row r="327" ht="14.25" customHeight="1">
      <c r="B327" s="55"/>
    </row>
    <row r="328" ht="14.25" customHeight="1">
      <c r="B328" s="55"/>
    </row>
    <row r="329" ht="14.25" customHeight="1">
      <c r="B329" s="55"/>
    </row>
    <row r="330" ht="14.25" customHeight="1">
      <c r="B330" s="55"/>
    </row>
    <row r="331" ht="14.25" customHeight="1">
      <c r="B331" s="55"/>
    </row>
    <row r="332" ht="14.25" customHeight="1">
      <c r="B332" s="55"/>
    </row>
    <row r="333" ht="14.25" customHeight="1">
      <c r="B333" s="55"/>
    </row>
    <row r="334" ht="14.25" customHeight="1">
      <c r="B334" s="55"/>
    </row>
    <row r="335" ht="14.25" customHeight="1">
      <c r="B335" s="55"/>
    </row>
    <row r="336" ht="14.25" customHeight="1">
      <c r="B336" s="55"/>
    </row>
    <row r="337" ht="14.25" customHeight="1">
      <c r="B337" s="55"/>
    </row>
    <row r="338" ht="14.25" customHeight="1">
      <c r="B338" s="55"/>
    </row>
    <row r="339" ht="14.25" customHeight="1">
      <c r="B339" s="55"/>
    </row>
    <row r="340" ht="14.25" customHeight="1">
      <c r="B340" s="55"/>
    </row>
    <row r="341" ht="14.25" customHeight="1">
      <c r="B341" s="55"/>
    </row>
    <row r="342" ht="14.25" customHeight="1">
      <c r="B342" s="55"/>
    </row>
    <row r="343" ht="14.25" customHeight="1">
      <c r="B343" s="55"/>
    </row>
    <row r="344" ht="14.25" customHeight="1">
      <c r="B344" s="55"/>
    </row>
    <row r="345" ht="14.25" customHeight="1">
      <c r="B345" s="55"/>
    </row>
    <row r="346" ht="14.25" customHeight="1">
      <c r="B346" s="55"/>
    </row>
    <row r="347" ht="14.25" customHeight="1">
      <c r="B347" s="55"/>
    </row>
    <row r="348" ht="14.25" customHeight="1">
      <c r="B348" s="55"/>
    </row>
    <row r="349" ht="14.25" customHeight="1">
      <c r="B349" s="55"/>
    </row>
    <row r="350" ht="14.25" customHeight="1">
      <c r="B350" s="55"/>
    </row>
    <row r="351" ht="14.25" customHeight="1">
      <c r="B351" s="55"/>
    </row>
    <row r="352" ht="14.25" customHeight="1">
      <c r="B352" s="55"/>
    </row>
    <row r="353" ht="14.25" customHeight="1">
      <c r="B353" s="55"/>
    </row>
    <row r="354" ht="14.25" customHeight="1">
      <c r="B354" s="55"/>
    </row>
    <row r="355" ht="14.25" customHeight="1">
      <c r="B355" s="55"/>
    </row>
    <row r="356" ht="14.25" customHeight="1">
      <c r="B356" s="55"/>
    </row>
    <row r="357" ht="14.25" customHeight="1">
      <c r="B357" s="55"/>
    </row>
    <row r="358" ht="14.25" customHeight="1">
      <c r="B358" s="55"/>
    </row>
    <row r="359" ht="14.25" customHeight="1">
      <c r="B359" s="55"/>
    </row>
    <row r="360" ht="14.25" customHeight="1">
      <c r="B360" s="55"/>
    </row>
    <row r="361" ht="14.25" customHeight="1">
      <c r="B361" s="55"/>
    </row>
    <row r="362" ht="14.25" customHeight="1">
      <c r="B362" s="55"/>
    </row>
    <row r="363" ht="14.25" customHeight="1">
      <c r="B363" s="55"/>
    </row>
    <row r="364" ht="14.25" customHeight="1">
      <c r="B364" s="55"/>
    </row>
    <row r="365" ht="14.25" customHeight="1">
      <c r="B365" s="55"/>
    </row>
    <row r="366" ht="14.25" customHeight="1">
      <c r="B366" s="55"/>
    </row>
    <row r="367" ht="14.25" customHeight="1">
      <c r="B367" s="55"/>
    </row>
    <row r="368" ht="14.25" customHeight="1">
      <c r="B368" s="55"/>
    </row>
    <row r="369" ht="14.25" customHeight="1">
      <c r="B369" s="55"/>
    </row>
    <row r="370" ht="14.25" customHeight="1">
      <c r="B370" s="55"/>
    </row>
    <row r="371" ht="14.25" customHeight="1">
      <c r="B371" s="55"/>
    </row>
    <row r="372" ht="14.25" customHeight="1">
      <c r="B372" s="55"/>
    </row>
    <row r="373" ht="14.25" customHeight="1">
      <c r="B373" s="55"/>
    </row>
    <row r="374" ht="14.25" customHeight="1">
      <c r="B374" s="55"/>
    </row>
    <row r="375" ht="14.25" customHeight="1">
      <c r="B375" s="55"/>
    </row>
    <row r="376" ht="14.25" customHeight="1">
      <c r="B376" s="55"/>
    </row>
    <row r="377" ht="14.25" customHeight="1">
      <c r="B377" s="55"/>
    </row>
    <row r="378" ht="14.25" customHeight="1">
      <c r="B378" s="55"/>
    </row>
    <row r="379" ht="14.25" customHeight="1">
      <c r="B379" s="55"/>
    </row>
    <row r="380" ht="14.25" customHeight="1">
      <c r="B380" s="55"/>
    </row>
    <row r="381" ht="14.25" customHeight="1">
      <c r="B381" s="55"/>
    </row>
    <row r="382" ht="14.25" customHeight="1">
      <c r="B382" s="55"/>
    </row>
    <row r="383" ht="14.25" customHeight="1">
      <c r="B383" s="55"/>
    </row>
    <row r="384" ht="14.25" customHeight="1">
      <c r="B384" s="55"/>
    </row>
    <row r="385" ht="14.25" customHeight="1">
      <c r="B385" s="55"/>
    </row>
    <row r="386" ht="14.25" customHeight="1">
      <c r="B386" s="55"/>
    </row>
    <row r="387" ht="14.25" customHeight="1">
      <c r="B387" s="55"/>
    </row>
    <row r="388" ht="14.25" customHeight="1">
      <c r="B388" s="55"/>
    </row>
    <row r="389" ht="14.25" customHeight="1">
      <c r="B389" s="55"/>
    </row>
    <row r="390" ht="14.25" customHeight="1">
      <c r="B390" s="55"/>
    </row>
    <row r="391" ht="14.25" customHeight="1">
      <c r="B391" s="55"/>
    </row>
    <row r="392" ht="14.25" customHeight="1">
      <c r="B392" s="55"/>
    </row>
    <row r="393" ht="14.25" customHeight="1">
      <c r="B393" s="55"/>
    </row>
    <row r="394" ht="14.25" customHeight="1">
      <c r="B394" s="55"/>
    </row>
    <row r="395" ht="14.25" customHeight="1">
      <c r="B395" s="55"/>
    </row>
    <row r="396" ht="14.25" customHeight="1">
      <c r="B396" s="55"/>
    </row>
    <row r="397" ht="14.25" customHeight="1">
      <c r="B397" s="55"/>
    </row>
    <row r="398" ht="14.25" customHeight="1">
      <c r="B398" s="55"/>
    </row>
    <row r="399" ht="14.25" customHeight="1">
      <c r="B399" s="55"/>
    </row>
    <row r="400" ht="14.25" customHeight="1">
      <c r="B400" s="55"/>
    </row>
    <row r="401" ht="14.25" customHeight="1">
      <c r="B401" s="55"/>
    </row>
    <row r="402" ht="14.25" customHeight="1">
      <c r="B402" s="55"/>
    </row>
    <row r="403" ht="14.25" customHeight="1">
      <c r="B403" s="55"/>
    </row>
    <row r="404" ht="14.25" customHeight="1">
      <c r="B404" s="55"/>
    </row>
    <row r="405" ht="14.25" customHeight="1">
      <c r="B405" s="55"/>
    </row>
    <row r="406" ht="14.25" customHeight="1">
      <c r="B406" s="55"/>
    </row>
    <row r="407" ht="14.25" customHeight="1">
      <c r="B407" s="55"/>
    </row>
    <row r="408" ht="14.25" customHeight="1">
      <c r="B408" s="55"/>
    </row>
    <row r="409" ht="14.25" customHeight="1">
      <c r="B409" s="55"/>
    </row>
    <row r="410" ht="14.25" customHeight="1">
      <c r="B410" s="55"/>
    </row>
    <row r="411" ht="14.25" customHeight="1">
      <c r="B411" s="55"/>
    </row>
    <row r="412" ht="14.25" customHeight="1">
      <c r="B412" s="55"/>
    </row>
    <row r="413" ht="14.25" customHeight="1">
      <c r="B413" s="55"/>
    </row>
    <row r="414" ht="14.25" customHeight="1">
      <c r="B414" s="55"/>
    </row>
    <row r="415" ht="14.25" customHeight="1">
      <c r="B415" s="55"/>
    </row>
    <row r="416" ht="14.25" customHeight="1">
      <c r="B416" s="55"/>
    </row>
    <row r="417" ht="14.25" customHeight="1">
      <c r="B417" s="55"/>
    </row>
    <row r="418" ht="14.25" customHeight="1">
      <c r="B418" s="55"/>
    </row>
    <row r="419" ht="14.25" customHeight="1">
      <c r="B419" s="55"/>
    </row>
    <row r="420" ht="14.25" customHeight="1">
      <c r="B420" s="55"/>
    </row>
    <row r="421" ht="14.25" customHeight="1">
      <c r="B421" s="55"/>
    </row>
    <row r="422" ht="14.25" customHeight="1">
      <c r="B422" s="55"/>
    </row>
    <row r="423" ht="14.25" customHeight="1">
      <c r="B423" s="55"/>
    </row>
    <row r="424" ht="14.25" customHeight="1">
      <c r="B424" s="55"/>
    </row>
    <row r="425" ht="14.25" customHeight="1">
      <c r="B425" s="55"/>
    </row>
    <row r="426" ht="14.25" customHeight="1">
      <c r="B426" s="55"/>
    </row>
    <row r="427" ht="14.25" customHeight="1">
      <c r="B427" s="55"/>
    </row>
    <row r="428" ht="14.25" customHeight="1">
      <c r="B428" s="55"/>
    </row>
    <row r="429" ht="14.25" customHeight="1">
      <c r="B429" s="55"/>
    </row>
    <row r="430" ht="14.25" customHeight="1">
      <c r="B430" s="55"/>
    </row>
    <row r="431" ht="14.25" customHeight="1">
      <c r="B431" s="55"/>
    </row>
    <row r="432" ht="14.25" customHeight="1">
      <c r="B432" s="55"/>
    </row>
    <row r="433" ht="14.25" customHeight="1">
      <c r="B433" s="55"/>
    </row>
    <row r="434" ht="14.25" customHeight="1">
      <c r="B434" s="55"/>
    </row>
    <row r="435" ht="14.25" customHeight="1">
      <c r="B435" s="55"/>
    </row>
    <row r="436" ht="14.25" customHeight="1">
      <c r="B436" s="55"/>
    </row>
    <row r="437" ht="14.25" customHeight="1">
      <c r="B437" s="55"/>
    </row>
    <row r="438" ht="14.25" customHeight="1">
      <c r="B438" s="55"/>
    </row>
    <row r="439" ht="14.25" customHeight="1">
      <c r="B439" s="55"/>
    </row>
    <row r="440" ht="14.25" customHeight="1">
      <c r="B440" s="55"/>
    </row>
    <row r="441" ht="14.25" customHeight="1">
      <c r="B441" s="55"/>
    </row>
    <row r="442" ht="14.25" customHeight="1">
      <c r="B442" s="55"/>
    </row>
    <row r="443" ht="14.25" customHeight="1">
      <c r="B443" s="55"/>
    </row>
    <row r="444" ht="14.25" customHeight="1">
      <c r="B444" s="55"/>
    </row>
    <row r="445" ht="14.25" customHeight="1">
      <c r="B445" s="55"/>
    </row>
    <row r="446" ht="14.25" customHeight="1">
      <c r="B446" s="55"/>
    </row>
    <row r="447" ht="14.25" customHeight="1">
      <c r="B447" s="55"/>
    </row>
    <row r="448" ht="14.25" customHeight="1">
      <c r="B448" s="55"/>
    </row>
    <row r="449" ht="14.25" customHeight="1">
      <c r="B449" s="55"/>
    </row>
    <row r="450" ht="14.25" customHeight="1">
      <c r="B450" s="55"/>
    </row>
    <row r="451" ht="14.25" customHeight="1">
      <c r="B451" s="55"/>
    </row>
    <row r="452" ht="14.25" customHeight="1">
      <c r="B452" s="55"/>
    </row>
    <row r="453" ht="14.25" customHeight="1">
      <c r="B453" s="55"/>
    </row>
    <row r="454" ht="14.25" customHeight="1">
      <c r="B454" s="55"/>
    </row>
    <row r="455" ht="14.25" customHeight="1">
      <c r="B455" s="55"/>
    </row>
    <row r="456" ht="14.25" customHeight="1">
      <c r="B456" s="55"/>
    </row>
    <row r="457" ht="14.25" customHeight="1">
      <c r="B457" s="55"/>
    </row>
    <row r="458" ht="14.25" customHeight="1">
      <c r="B458" s="55"/>
    </row>
    <row r="459" ht="14.25" customHeight="1">
      <c r="B459" s="55"/>
    </row>
    <row r="460" ht="14.25" customHeight="1">
      <c r="B460" s="55"/>
    </row>
    <row r="461" ht="14.25" customHeight="1">
      <c r="B461" s="55"/>
    </row>
    <row r="462" ht="14.25" customHeight="1">
      <c r="B462" s="55"/>
    </row>
    <row r="463" ht="14.25" customHeight="1">
      <c r="B463" s="55"/>
    </row>
    <row r="464" ht="14.25" customHeight="1">
      <c r="B464" s="55"/>
    </row>
    <row r="465" ht="14.25" customHeight="1">
      <c r="B465" s="55"/>
    </row>
    <row r="466" ht="14.25" customHeight="1">
      <c r="B466" s="55"/>
    </row>
    <row r="467" ht="14.25" customHeight="1">
      <c r="B467" s="55"/>
    </row>
    <row r="468" ht="14.25" customHeight="1">
      <c r="B468" s="55"/>
    </row>
    <row r="469" ht="14.25" customHeight="1">
      <c r="B469" s="55"/>
    </row>
    <row r="470" ht="14.25" customHeight="1">
      <c r="B470" s="55"/>
    </row>
    <row r="471" ht="14.25" customHeight="1">
      <c r="B471" s="55"/>
    </row>
    <row r="472" ht="14.25" customHeight="1">
      <c r="B472" s="55"/>
    </row>
    <row r="473" ht="14.25" customHeight="1">
      <c r="B473" s="55"/>
    </row>
    <row r="474" ht="14.25" customHeight="1">
      <c r="B474" s="55"/>
    </row>
    <row r="475" ht="14.25" customHeight="1">
      <c r="B475" s="55"/>
    </row>
    <row r="476" ht="14.25" customHeight="1">
      <c r="B476" s="55"/>
    </row>
    <row r="477" ht="14.25" customHeight="1">
      <c r="B477" s="55"/>
    </row>
    <row r="478" ht="14.25" customHeight="1">
      <c r="B478" s="55"/>
    </row>
    <row r="479" ht="14.25" customHeight="1">
      <c r="B479" s="55"/>
    </row>
    <row r="480" ht="14.25" customHeight="1">
      <c r="B480" s="55"/>
    </row>
    <row r="481" ht="14.25" customHeight="1">
      <c r="B481" s="55"/>
    </row>
    <row r="482" ht="14.25" customHeight="1">
      <c r="B482" s="55"/>
    </row>
    <row r="483" ht="14.25" customHeight="1">
      <c r="B483" s="55"/>
    </row>
    <row r="484" ht="14.25" customHeight="1">
      <c r="B484" s="55"/>
    </row>
    <row r="485" ht="14.25" customHeight="1">
      <c r="B485" s="55"/>
    </row>
    <row r="486" ht="14.25" customHeight="1">
      <c r="B486" s="55"/>
    </row>
    <row r="487" ht="14.25" customHeight="1">
      <c r="B487" s="55"/>
    </row>
    <row r="488" ht="14.25" customHeight="1">
      <c r="B488" s="55"/>
    </row>
    <row r="489" ht="14.25" customHeight="1">
      <c r="B489" s="55"/>
    </row>
    <row r="490" ht="14.25" customHeight="1">
      <c r="B490" s="55"/>
    </row>
    <row r="491" ht="14.25" customHeight="1">
      <c r="B491" s="55"/>
    </row>
    <row r="492" ht="14.25" customHeight="1">
      <c r="B492" s="55"/>
    </row>
    <row r="493" ht="14.25" customHeight="1">
      <c r="B493" s="55"/>
    </row>
    <row r="494" ht="14.25" customHeight="1">
      <c r="B494" s="55"/>
    </row>
    <row r="495" ht="14.25" customHeight="1">
      <c r="B495" s="55"/>
    </row>
    <row r="496" ht="14.25" customHeight="1">
      <c r="B496" s="55"/>
    </row>
    <row r="497" ht="14.25" customHeight="1">
      <c r="B497" s="55"/>
    </row>
    <row r="498" ht="14.25" customHeight="1">
      <c r="B498" s="55"/>
    </row>
    <row r="499" ht="14.25" customHeight="1">
      <c r="B499" s="55"/>
    </row>
    <row r="500" ht="14.25" customHeight="1">
      <c r="B500" s="55"/>
    </row>
    <row r="501" ht="14.25" customHeight="1">
      <c r="B501" s="55"/>
    </row>
    <row r="502" ht="14.25" customHeight="1">
      <c r="B502" s="55"/>
    </row>
    <row r="503" ht="14.25" customHeight="1">
      <c r="B503" s="55"/>
    </row>
    <row r="504" ht="14.25" customHeight="1">
      <c r="B504" s="55"/>
    </row>
    <row r="505" ht="14.25" customHeight="1">
      <c r="B505" s="55"/>
    </row>
    <row r="506" ht="14.25" customHeight="1">
      <c r="B506" s="55"/>
    </row>
    <row r="507" ht="14.25" customHeight="1">
      <c r="B507" s="55"/>
    </row>
    <row r="508" ht="14.25" customHeight="1">
      <c r="B508" s="55"/>
    </row>
    <row r="509" ht="14.25" customHeight="1">
      <c r="B509" s="55"/>
    </row>
    <row r="510" ht="14.25" customHeight="1">
      <c r="B510" s="55"/>
    </row>
    <row r="511" ht="14.25" customHeight="1">
      <c r="B511" s="55"/>
    </row>
    <row r="512" ht="14.25" customHeight="1">
      <c r="B512" s="55"/>
    </row>
    <row r="513" ht="14.25" customHeight="1">
      <c r="B513" s="55"/>
    </row>
    <row r="514" ht="14.25" customHeight="1">
      <c r="B514" s="55"/>
    </row>
    <row r="515" ht="14.25" customHeight="1">
      <c r="B515" s="55"/>
    </row>
    <row r="516" ht="14.25" customHeight="1">
      <c r="B516" s="55"/>
    </row>
    <row r="517" ht="14.25" customHeight="1">
      <c r="B517" s="55"/>
    </row>
    <row r="518" ht="14.25" customHeight="1">
      <c r="B518" s="55"/>
    </row>
    <row r="519" ht="14.25" customHeight="1">
      <c r="B519" s="55"/>
    </row>
    <row r="520" ht="14.25" customHeight="1">
      <c r="B520" s="55"/>
    </row>
    <row r="521" ht="14.25" customHeight="1">
      <c r="B521" s="55"/>
    </row>
    <row r="522" ht="14.25" customHeight="1">
      <c r="B522" s="55"/>
    </row>
    <row r="523" ht="14.25" customHeight="1">
      <c r="B523" s="55"/>
    </row>
    <row r="524" ht="14.25" customHeight="1">
      <c r="B524" s="55"/>
    </row>
    <row r="525" ht="14.25" customHeight="1">
      <c r="B525" s="55"/>
    </row>
    <row r="526" ht="14.25" customHeight="1">
      <c r="B526" s="55"/>
    </row>
    <row r="527" ht="14.25" customHeight="1">
      <c r="B527" s="55"/>
    </row>
    <row r="528" ht="14.25" customHeight="1">
      <c r="B528" s="55"/>
    </row>
    <row r="529" ht="14.25" customHeight="1">
      <c r="B529" s="55"/>
    </row>
    <row r="530" ht="14.25" customHeight="1">
      <c r="B530" s="55"/>
    </row>
    <row r="531" ht="14.25" customHeight="1">
      <c r="B531" s="55"/>
    </row>
    <row r="532" ht="14.25" customHeight="1">
      <c r="B532" s="55"/>
    </row>
    <row r="533" ht="14.25" customHeight="1">
      <c r="B533" s="55"/>
    </row>
    <row r="534" ht="14.25" customHeight="1">
      <c r="B534" s="55"/>
    </row>
    <row r="535" ht="14.25" customHeight="1">
      <c r="B535" s="55"/>
    </row>
    <row r="536" ht="14.25" customHeight="1">
      <c r="B536" s="55"/>
    </row>
    <row r="537" ht="14.25" customHeight="1">
      <c r="B537" s="55"/>
    </row>
    <row r="538" ht="14.25" customHeight="1">
      <c r="B538" s="55"/>
    </row>
    <row r="539" ht="14.25" customHeight="1">
      <c r="B539" s="55"/>
    </row>
    <row r="540" ht="14.25" customHeight="1">
      <c r="B540" s="55"/>
    </row>
    <row r="541" ht="14.25" customHeight="1">
      <c r="B541" s="55"/>
    </row>
    <row r="542" ht="14.25" customHeight="1">
      <c r="B542" s="55"/>
    </row>
    <row r="543" ht="14.25" customHeight="1">
      <c r="B543" s="55"/>
    </row>
    <row r="544" ht="14.25" customHeight="1">
      <c r="B544" s="55"/>
    </row>
    <row r="545" ht="14.25" customHeight="1">
      <c r="B545" s="55"/>
    </row>
    <row r="546" ht="14.25" customHeight="1">
      <c r="B546" s="55"/>
    </row>
    <row r="547" ht="14.25" customHeight="1">
      <c r="B547" s="55"/>
    </row>
    <row r="548" ht="14.25" customHeight="1">
      <c r="B548" s="55"/>
    </row>
    <row r="549" ht="14.25" customHeight="1">
      <c r="B549" s="55"/>
    </row>
    <row r="550" ht="14.25" customHeight="1">
      <c r="B550" s="55"/>
    </row>
    <row r="551" ht="14.25" customHeight="1">
      <c r="B551" s="55"/>
    </row>
    <row r="552" ht="14.25" customHeight="1">
      <c r="B552" s="55"/>
    </row>
    <row r="553" ht="14.25" customHeight="1">
      <c r="B553" s="55"/>
    </row>
    <row r="554" ht="14.25" customHeight="1">
      <c r="B554" s="55"/>
    </row>
    <row r="555" ht="14.25" customHeight="1">
      <c r="B555" s="55"/>
    </row>
    <row r="556" ht="14.25" customHeight="1">
      <c r="B556" s="55"/>
    </row>
    <row r="557" ht="14.25" customHeight="1">
      <c r="B557" s="55"/>
    </row>
    <row r="558" ht="14.25" customHeight="1">
      <c r="B558" s="55"/>
    </row>
    <row r="559" ht="14.25" customHeight="1">
      <c r="B559" s="55"/>
    </row>
    <row r="560" ht="14.25" customHeight="1">
      <c r="B560" s="55"/>
    </row>
    <row r="561" ht="14.25" customHeight="1">
      <c r="B561" s="55"/>
    </row>
    <row r="562" ht="14.25" customHeight="1">
      <c r="B562" s="55"/>
    </row>
    <row r="563" ht="14.25" customHeight="1">
      <c r="B563" s="55"/>
    </row>
    <row r="564" ht="14.25" customHeight="1">
      <c r="B564" s="55"/>
    </row>
    <row r="565" ht="14.25" customHeight="1">
      <c r="B565" s="55"/>
    </row>
    <row r="566" ht="14.25" customHeight="1">
      <c r="B566" s="55"/>
    </row>
    <row r="567" ht="14.25" customHeight="1">
      <c r="B567" s="55"/>
    </row>
    <row r="568" ht="14.25" customHeight="1">
      <c r="B568" s="55"/>
    </row>
    <row r="569" ht="14.25" customHeight="1">
      <c r="B569" s="55"/>
    </row>
    <row r="570" ht="14.25" customHeight="1">
      <c r="B570" s="55"/>
    </row>
    <row r="571" ht="14.25" customHeight="1">
      <c r="B571" s="55"/>
    </row>
    <row r="572" ht="14.25" customHeight="1">
      <c r="B572" s="55"/>
    </row>
    <row r="573" ht="14.25" customHeight="1">
      <c r="B573" s="55"/>
    </row>
    <row r="574" ht="14.25" customHeight="1">
      <c r="B574" s="55"/>
    </row>
    <row r="575" ht="14.25" customHeight="1">
      <c r="B575" s="55"/>
    </row>
    <row r="576" ht="14.25" customHeight="1">
      <c r="B576" s="55"/>
    </row>
    <row r="577" ht="14.25" customHeight="1">
      <c r="B577" s="55"/>
    </row>
    <row r="578" ht="14.25" customHeight="1">
      <c r="B578" s="55"/>
    </row>
    <row r="579" ht="14.25" customHeight="1">
      <c r="B579" s="55"/>
    </row>
    <row r="580" ht="14.25" customHeight="1">
      <c r="B580" s="55"/>
    </row>
    <row r="581" ht="14.25" customHeight="1">
      <c r="B581" s="55"/>
    </row>
    <row r="582" ht="14.25" customHeight="1">
      <c r="B582" s="55"/>
    </row>
    <row r="583" ht="14.25" customHeight="1">
      <c r="B583" s="55"/>
    </row>
    <row r="584" ht="14.25" customHeight="1">
      <c r="B584" s="55"/>
    </row>
    <row r="585" ht="14.25" customHeight="1">
      <c r="B585" s="55"/>
    </row>
    <row r="586" ht="14.25" customHeight="1">
      <c r="B586" s="55"/>
    </row>
    <row r="587" ht="14.25" customHeight="1">
      <c r="B587" s="55"/>
    </row>
    <row r="588" ht="14.25" customHeight="1">
      <c r="B588" s="55"/>
    </row>
    <row r="589" ht="14.25" customHeight="1">
      <c r="B589" s="55"/>
    </row>
    <row r="590" ht="14.25" customHeight="1">
      <c r="B590" s="55"/>
    </row>
    <row r="591" ht="14.25" customHeight="1">
      <c r="B591" s="55"/>
    </row>
    <row r="592" ht="14.25" customHeight="1">
      <c r="B592" s="55"/>
    </row>
    <row r="593" ht="14.25" customHeight="1">
      <c r="B593" s="55"/>
    </row>
    <row r="594" ht="14.25" customHeight="1">
      <c r="B594" s="55"/>
    </row>
    <row r="595" ht="14.25" customHeight="1">
      <c r="B595" s="55"/>
    </row>
    <row r="596" ht="14.25" customHeight="1">
      <c r="B596" s="55"/>
    </row>
    <row r="597" ht="14.25" customHeight="1">
      <c r="B597" s="55"/>
    </row>
    <row r="598" ht="14.25" customHeight="1">
      <c r="B598" s="55"/>
    </row>
    <row r="599" ht="14.25" customHeight="1">
      <c r="B599" s="55"/>
    </row>
    <row r="600" ht="14.25" customHeight="1">
      <c r="B600" s="55"/>
    </row>
    <row r="601" ht="14.25" customHeight="1">
      <c r="B601" s="55"/>
    </row>
    <row r="602" ht="14.25" customHeight="1">
      <c r="B602" s="55"/>
    </row>
    <row r="603" ht="14.25" customHeight="1">
      <c r="B603" s="55"/>
    </row>
    <row r="604" ht="14.25" customHeight="1">
      <c r="B604" s="55"/>
    </row>
    <row r="605" ht="14.25" customHeight="1">
      <c r="B605" s="55"/>
    </row>
    <row r="606" ht="14.25" customHeight="1">
      <c r="B606" s="55"/>
    </row>
    <row r="607" ht="14.25" customHeight="1">
      <c r="B607" s="55"/>
    </row>
    <row r="608" ht="14.25" customHeight="1">
      <c r="B608" s="55"/>
    </row>
    <row r="609" ht="14.25" customHeight="1">
      <c r="B609" s="55"/>
    </row>
    <row r="610" ht="14.25" customHeight="1">
      <c r="B610" s="55"/>
    </row>
    <row r="611" ht="14.25" customHeight="1">
      <c r="B611" s="55"/>
    </row>
    <row r="612" ht="14.25" customHeight="1">
      <c r="B612" s="55"/>
    </row>
    <row r="613" ht="14.25" customHeight="1">
      <c r="B613" s="55"/>
    </row>
    <row r="614" ht="14.25" customHeight="1">
      <c r="B614" s="55"/>
    </row>
    <row r="615" ht="14.25" customHeight="1">
      <c r="B615" s="55"/>
    </row>
    <row r="616" ht="14.25" customHeight="1">
      <c r="B616" s="55"/>
    </row>
    <row r="617" ht="14.25" customHeight="1">
      <c r="B617" s="55"/>
    </row>
    <row r="618" ht="14.25" customHeight="1">
      <c r="B618" s="55"/>
    </row>
    <row r="619" ht="14.25" customHeight="1">
      <c r="B619" s="55"/>
    </row>
    <row r="620" ht="14.25" customHeight="1">
      <c r="B620" s="55"/>
    </row>
    <row r="621" ht="14.25" customHeight="1">
      <c r="B621" s="55"/>
    </row>
    <row r="622" ht="14.25" customHeight="1">
      <c r="B622" s="55"/>
    </row>
    <row r="623" ht="14.25" customHeight="1">
      <c r="B623" s="55"/>
    </row>
    <row r="624" ht="14.25" customHeight="1">
      <c r="B624" s="55"/>
    </row>
    <row r="625" ht="14.25" customHeight="1">
      <c r="B625" s="55"/>
    </row>
    <row r="626" ht="14.25" customHeight="1">
      <c r="B626" s="55"/>
    </row>
    <row r="627" ht="14.25" customHeight="1">
      <c r="B627" s="55"/>
    </row>
    <row r="628" ht="14.25" customHeight="1">
      <c r="B628" s="55"/>
    </row>
    <row r="629" ht="14.25" customHeight="1">
      <c r="B629" s="55"/>
    </row>
    <row r="630" ht="14.25" customHeight="1">
      <c r="B630" s="55"/>
    </row>
    <row r="631" ht="14.25" customHeight="1">
      <c r="B631" s="55"/>
    </row>
    <row r="632" ht="14.25" customHeight="1">
      <c r="B632" s="55"/>
    </row>
    <row r="633" ht="14.25" customHeight="1">
      <c r="B633" s="55"/>
    </row>
    <row r="634" ht="14.25" customHeight="1">
      <c r="B634" s="55"/>
    </row>
    <row r="635" ht="14.25" customHeight="1">
      <c r="B635" s="55"/>
    </row>
    <row r="636" ht="14.25" customHeight="1">
      <c r="B636" s="55"/>
    </row>
    <row r="637" ht="14.25" customHeight="1">
      <c r="B637" s="55"/>
    </row>
    <row r="638" ht="14.25" customHeight="1">
      <c r="B638" s="55"/>
    </row>
    <row r="639" ht="14.25" customHeight="1">
      <c r="B639" s="55"/>
    </row>
    <row r="640" ht="14.25" customHeight="1">
      <c r="B640" s="55"/>
    </row>
    <row r="641" ht="14.25" customHeight="1">
      <c r="B641" s="55"/>
    </row>
    <row r="642" ht="14.25" customHeight="1">
      <c r="B642" s="55"/>
    </row>
    <row r="643" ht="14.25" customHeight="1">
      <c r="B643" s="55"/>
    </row>
    <row r="644" ht="14.25" customHeight="1">
      <c r="B644" s="55"/>
    </row>
    <row r="645" ht="14.25" customHeight="1">
      <c r="B645" s="55"/>
    </row>
    <row r="646" ht="14.25" customHeight="1">
      <c r="B646" s="55"/>
    </row>
    <row r="647" ht="14.25" customHeight="1">
      <c r="B647" s="55"/>
    </row>
    <row r="648" ht="14.25" customHeight="1">
      <c r="B648" s="55"/>
    </row>
    <row r="649" ht="14.25" customHeight="1">
      <c r="B649" s="55"/>
    </row>
    <row r="650" ht="14.25" customHeight="1">
      <c r="B650" s="55"/>
    </row>
    <row r="651" ht="14.25" customHeight="1">
      <c r="B651" s="55"/>
    </row>
    <row r="652" ht="14.25" customHeight="1">
      <c r="B652" s="55"/>
    </row>
    <row r="653" ht="14.25" customHeight="1">
      <c r="B653" s="55"/>
    </row>
    <row r="654" ht="14.25" customHeight="1">
      <c r="B654" s="55"/>
    </row>
    <row r="655" ht="14.25" customHeight="1">
      <c r="B655" s="55"/>
    </row>
    <row r="656" ht="14.25" customHeight="1">
      <c r="B656" s="55"/>
    </row>
    <row r="657" ht="14.25" customHeight="1">
      <c r="B657" s="55"/>
    </row>
    <row r="658" ht="14.25" customHeight="1">
      <c r="B658" s="55"/>
    </row>
    <row r="659" ht="14.25" customHeight="1">
      <c r="B659" s="55"/>
    </row>
    <row r="660" ht="14.25" customHeight="1">
      <c r="B660" s="55"/>
    </row>
    <row r="661" ht="14.25" customHeight="1">
      <c r="B661" s="55"/>
    </row>
    <row r="662" ht="14.25" customHeight="1">
      <c r="B662" s="55"/>
    </row>
    <row r="663" ht="14.25" customHeight="1">
      <c r="B663" s="55"/>
    </row>
    <row r="664" ht="14.25" customHeight="1">
      <c r="B664" s="55"/>
    </row>
    <row r="665" ht="14.25" customHeight="1">
      <c r="B665" s="55"/>
    </row>
    <row r="666" ht="14.25" customHeight="1">
      <c r="B666" s="55"/>
    </row>
    <row r="667" ht="14.25" customHeight="1">
      <c r="B667" s="55"/>
    </row>
    <row r="668" ht="14.25" customHeight="1">
      <c r="B668" s="55"/>
    </row>
    <row r="669" ht="14.25" customHeight="1">
      <c r="B669" s="55"/>
    </row>
    <row r="670" ht="14.25" customHeight="1">
      <c r="B670" s="55"/>
    </row>
    <row r="671" ht="14.25" customHeight="1">
      <c r="B671" s="55"/>
    </row>
    <row r="672" ht="14.25" customHeight="1">
      <c r="B672" s="55"/>
    </row>
    <row r="673" ht="14.25" customHeight="1">
      <c r="B673" s="55"/>
    </row>
    <row r="674" ht="14.25" customHeight="1">
      <c r="B674" s="55"/>
    </row>
    <row r="675" ht="14.25" customHeight="1">
      <c r="B675" s="55"/>
    </row>
    <row r="676" ht="14.25" customHeight="1">
      <c r="B676" s="55"/>
    </row>
    <row r="677" ht="14.25" customHeight="1">
      <c r="B677" s="55"/>
    </row>
    <row r="678" ht="14.25" customHeight="1">
      <c r="B678" s="55"/>
    </row>
    <row r="679" ht="14.25" customHeight="1">
      <c r="B679" s="55"/>
    </row>
    <row r="680" ht="14.25" customHeight="1">
      <c r="B680" s="55"/>
    </row>
    <row r="681" ht="14.25" customHeight="1">
      <c r="B681" s="55"/>
    </row>
    <row r="682" ht="14.25" customHeight="1">
      <c r="B682" s="55"/>
    </row>
    <row r="683" ht="14.25" customHeight="1">
      <c r="B683" s="55"/>
    </row>
    <row r="684" ht="14.25" customHeight="1">
      <c r="B684" s="55"/>
    </row>
    <row r="685" ht="14.25" customHeight="1">
      <c r="B685" s="55"/>
    </row>
    <row r="686" ht="14.25" customHeight="1">
      <c r="B686" s="55"/>
    </row>
    <row r="687" ht="14.25" customHeight="1">
      <c r="B687" s="55"/>
    </row>
    <row r="688" ht="14.25" customHeight="1">
      <c r="B688" s="55"/>
    </row>
    <row r="689" ht="14.25" customHeight="1">
      <c r="B689" s="55"/>
    </row>
    <row r="690" ht="14.25" customHeight="1">
      <c r="B690" s="55"/>
    </row>
    <row r="691" ht="14.25" customHeight="1">
      <c r="B691" s="55"/>
    </row>
    <row r="692" ht="14.25" customHeight="1">
      <c r="B692" s="55"/>
    </row>
    <row r="693" ht="14.25" customHeight="1">
      <c r="B693" s="55"/>
    </row>
    <row r="694" ht="14.25" customHeight="1">
      <c r="B694" s="55"/>
    </row>
    <row r="695" ht="14.25" customHeight="1">
      <c r="B695" s="55"/>
    </row>
    <row r="696" ht="14.25" customHeight="1">
      <c r="B696" s="55"/>
    </row>
    <row r="697" ht="14.25" customHeight="1">
      <c r="B697" s="55"/>
    </row>
    <row r="698" ht="14.25" customHeight="1">
      <c r="B698" s="55"/>
    </row>
    <row r="699" ht="14.25" customHeight="1">
      <c r="B699" s="55"/>
    </row>
    <row r="700" ht="14.25" customHeight="1">
      <c r="B700" s="55"/>
    </row>
    <row r="701" ht="14.25" customHeight="1">
      <c r="B701" s="55"/>
    </row>
    <row r="702" ht="14.25" customHeight="1">
      <c r="B702" s="55"/>
    </row>
    <row r="703" ht="14.25" customHeight="1">
      <c r="B703" s="55"/>
    </row>
    <row r="704" ht="14.25" customHeight="1">
      <c r="B704" s="55"/>
    </row>
    <row r="705" ht="14.25" customHeight="1">
      <c r="B705" s="55"/>
    </row>
    <row r="706" ht="14.25" customHeight="1">
      <c r="B706" s="55"/>
    </row>
    <row r="707" ht="14.25" customHeight="1">
      <c r="B707" s="55"/>
    </row>
    <row r="708" ht="14.25" customHeight="1">
      <c r="B708" s="55"/>
    </row>
    <row r="709" ht="14.25" customHeight="1">
      <c r="B709" s="55"/>
    </row>
    <row r="710" ht="14.25" customHeight="1">
      <c r="B710" s="55"/>
    </row>
    <row r="711" ht="14.25" customHeight="1">
      <c r="B711" s="55"/>
    </row>
    <row r="712" ht="14.25" customHeight="1">
      <c r="B712" s="55"/>
    </row>
    <row r="713" ht="14.25" customHeight="1">
      <c r="B713" s="55"/>
    </row>
    <row r="714" ht="14.25" customHeight="1">
      <c r="B714" s="55"/>
    </row>
    <row r="715" ht="14.25" customHeight="1">
      <c r="B715" s="55"/>
    </row>
    <row r="716" ht="14.25" customHeight="1">
      <c r="B716" s="55"/>
    </row>
    <row r="717" ht="14.25" customHeight="1">
      <c r="B717" s="55"/>
    </row>
    <row r="718" ht="14.25" customHeight="1">
      <c r="B718" s="55"/>
    </row>
    <row r="719" ht="14.25" customHeight="1">
      <c r="B719" s="55"/>
    </row>
    <row r="720" ht="14.25" customHeight="1">
      <c r="B720" s="55"/>
    </row>
    <row r="721" ht="14.25" customHeight="1">
      <c r="B721" s="55"/>
    </row>
    <row r="722" ht="14.25" customHeight="1">
      <c r="B722" s="55"/>
    </row>
    <row r="723" ht="14.25" customHeight="1">
      <c r="B723" s="55"/>
    </row>
    <row r="724" ht="14.25" customHeight="1">
      <c r="B724" s="55"/>
    </row>
    <row r="725" ht="14.25" customHeight="1">
      <c r="B725" s="55"/>
    </row>
    <row r="726" ht="14.25" customHeight="1">
      <c r="B726" s="55"/>
    </row>
    <row r="727" ht="14.25" customHeight="1">
      <c r="B727" s="55"/>
    </row>
    <row r="728" ht="14.25" customHeight="1">
      <c r="B728" s="55"/>
    </row>
    <row r="729" ht="14.25" customHeight="1">
      <c r="B729" s="55"/>
    </row>
    <row r="730" ht="14.25" customHeight="1">
      <c r="B730" s="55"/>
    </row>
    <row r="731" ht="14.25" customHeight="1">
      <c r="B731" s="55"/>
    </row>
    <row r="732" ht="14.25" customHeight="1">
      <c r="B732" s="55"/>
    </row>
    <row r="733" ht="14.25" customHeight="1">
      <c r="B733" s="55"/>
    </row>
    <row r="734" ht="14.25" customHeight="1">
      <c r="B734" s="55"/>
    </row>
    <row r="735" ht="14.25" customHeight="1">
      <c r="B735" s="55"/>
    </row>
    <row r="736" ht="14.25" customHeight="1">
      <c r="B736" s="55"/>
    </row>
    <row r="737" ht="14.25" customHeight="1">
      <c r="B737" s="55"/>
    </row>
    <row r="738" ht="14.25" customHeight="1">
      <c r="B738" s="55"/>
    </row>
    <row r="739" ht="14.25" customHeight="1">
      <c r="B739" s="55"/>
    </row>
    <row r="740" ht="14.25" customHeight="1">
      <c r="B740" s="55"/>
    </row>
    <row r="741" ht="14.25" customHeight="1">
      <c r="B741" s="55"/>
    </row>
    <row r="742" ht="14.25" customHeight="1">
      <c r="B742" s="55"/>
    </row>
    <row r="743" ht="14.25" customHeight="1">
      <c r="B743" s="55"/>
    </row>
    <row r="744" ht="14.25" customHeight="1">
      <c r="B744" s="55"/>
    </row>
    <row r="745" ht="14.25" customHeight="1">
      <c r="B745" s="55"/>
    </row>
    <row r="746" ht="14.25" customHeight="1">
      <c r="B746" s="55"/>
    </row>
    <row r="747" ht="14.25" customHeight="1">
      <c r="B747" s="55"/>
    </row>
    <row r="748" ht="14.25" customHeight="1">
      <c r="B748" s="55"/>
    </row>
    <row r="749" ht="14.25" customHeight="1">
      <c r="B749" s="55"/>
    </row>
    <row r="750" ht="14.25" customHeight="1">
      <c r="B750" s="55"/>
    </row>
    <row r="751" ht="14.25" customHeight="1">
      <c r="B751" s="55"/>
    </row>
    <row r="752" ht="14.25" customHeight="1">
      <c r="B752" s="55"/>
    </row>
    <row r="753" ht="14.25" customHeight="1">
      <c r="B753" s="55"/>
    </row>
    <row r="754" ht="14.25" customHeight="1">
      <c r="B754" s="55"/>
    </row>
    <row r="755" ht="14.25" customHeight="1">
      <c r="B755" s="55"/>
    </row>
    <row r="756" ht="14.25" customHeight="1">
      <c r="B756" s="55"/>
    </row>
    <row r="757" ht="14.25" customHeight="1">
      <c r="B757" s="55"/>
    </row>
    <row r="758" ht="14.25" customHeight="1">
      <c r="B758" s="55"/>
    </row>
    <row r="759" ht="14.25" customHeight="1">
      <c r="B759" s="55"/>
    </row>
    <row r="760" ht="14.25" customHeight="1">
      <c r="B760" s="55"/>
    </row>
    <row r="761" ht="14.25" customHeight="1">
      <c r="B761" s="55"/>
    </row>
    <row r="762" ht="14.25" customHeight="1">
      <c r="B762" s="55"/>
    </row>
    <row r="763" ht="14.25" customHeight="1">
      <c r="B763" s="55"/>
    </row>
    <row r="764" ht="14.25" customHeight="1">
      <c r="B764" s="55"/>
    </row>
    <row r="765" ht="14.25" customHeight="1">
      <c r="B765" s="55"/>
    </row>
    <row r="766" ht="14.25" customHeight="1">
      <c r="B766" s="55"/>
    </row>
    <row r="767" ht="14.25" customHeight="1">
      <c r="B767" s="55"/>
    </row>
    <row r="768" ht="14.25" customHeight="1">
      <c r="B768" s="55"/>
    </row>
    <row r="769" ht="14.25" customHeight="1">
      <c r="B769" s="55"/>
    </row>
    <row r="770" ht="14.25" customHeight="1">
      <c r="B770" s="55"/>
    </row>
    <row r="771" ht="14.25" customHeight="1">
      <c r="B771" s="55"/>
    </row>
    <row r="772" ht="14.25" customHeight="1">
      <c r="B772" s="55"/>
    </row>
    <row r="773" ht="14.25" customHeight="1">
      <c r="B773" s="55"/>
    </row>
    <row r="774" ht="14.25" customHeight="1">
      <c r="B774" s="55"/>
    </row>
    <row r="775" ht="14.25" customHeight="1">
      <c r="B775" s="55"/>
    </row>
    <row r="776" ht="14.25" customHeight="1">
      <c r="B776" s="55"/>
    </row>
    <row r="777" ht="14.25" customHeight="1">
      <c r="B777" s="55"/>
    </row>
    <row r="778" ht="14.25" customHeight="1">
      <c r="B778" s="55"/>
    </row>
    <row r="779" ht="14.25" customHeight="1">
      <c r="B779" s="55"/>
    </row>
    <row r="780" ht="14.25" customHeight="1">
      <c r="B780" s="55"/>
    </row>
    <row r="781" ht="14.25" customHeight="1">
      <c r="B781" s="55"/>
    </row>
    <row r="782" ht="14.25" customHeight="1">
      <c r="B782" s="55"/>
    </row>
    <row r="783" ht="14.25" customHeight="1">
      <c r="B783" s="55"/>
    </row>
    <row r="784" ht="14.25" customHeight="1">
      <c r="B784" s="55"/>
    </row>
    <row r="785" ht="14.25" customHeight="1">
      <c r="B785" s="55"/>
    </row>
    <row r="786" ht="14.25" customHeight="1">
      <c r="B786" s="55"/>
    </row>
    <row r="787" ht="14.25" customHeight="1">
      <c r="B787" s="55"/>
    </row>
    <row r="788" ht="14.25" customHeight="1">
      <c r="B788" s="55"/>
    </row>
    <row r="789" ht="14.25" customHeight="1">
      <c r="B789" s="55"/>
    </row>
    <row r="790" ht="14.25" customHeight="1">
      <c r="B790" s="55"/>
    </row>
    <row r="791" ht="14.25" customHeight="1">
      <c r="B791" s="55"/>
    </row>
    <row r="792" ht="14.25" customHeight="1">
      <c r="B792" s="55"/>
    </row>
    <row r="793" ht="14.25" customHeight="1">
      <c r="B793" s="55"/>
    </row>
    <row r="794" ht="14.25" customHeight="1">
      <c r="B794" s="55"/>
    </row>
    <row r="795" ht="14.25" customHeight="1">
      <c r="B795" s="55"/>
    </row>
    <row r="796" ht="14.25" customHeight="1">
      <c r="B796" s="55"/>
    </row>
    <row r="797" ht="14.25" customHeight="1">
      <c r="B797" s="55"/>
    </row>
    <row r="798" ht="14.25" customHeight="1">
      <c r="B798" s="55"/>
    </row>
    <row r="799" ht="14.25" customHeight="1">
      <c r="B799" s="55"/>
    </row>
    <row r="800" ht="14.25" customHeight="1">
      <c r="B800" s="55"/>
    </row>
    <row r="801" ht="14.25" customHeight="1">
      <c r="B801" s="55"/>
    </row>
    <row r="802" ht="14.25" customHeight="1">
      <c r="B802" s="55"/>
    </row>
    <row r="803" ht="14.25" customHeight="1">
      <c r="B803" s="55"/>
    </row>
    <row r="804" ht="14.25" customHeight="1">
      <c r="B804" s="55"/>
    </row>
    <row r="805" ht="14.25" customHeight="1">
      <c r="B805" s="55"/>
    </row>
    <row r="806" ht="14.25" customHeight="1">
      <c r="B806" s="55"/>
    </row>
    <row r="807" ht="14.25" customHeight="1">
      <c r="B807" s="55"/>
    </row>
    <row r="808" ht="14.25" customHeight="1">
      <c r="B808" s="55"/>
    </row>
    <row r="809" ht="14.25" customHeight="1">
      <c r="B809" s="55"/>
    </row>
    <row r="810" ht="14.25" customHeight="1">
      <c r="B810" s="55"/>
    </row>
    <row r="811" ht="14.25" customHeight="1">
      <c r="B811" s="55"/>
    </row>
    <row r="812" ht="14.25" customHeight="1">
      <c r="B812" s="55"/>
    </row>
    <row r="813" ht="14.25" customHeight="1">
      <c r="B813" s="55"/>
    </row>
    <row r="814" ht="14.25" customHeight="1">
      <c r="B814" s="55"/>
    </row>
    <row r="815" ht="14.25" customHeight="1">
      <c r="B815" s="55"/>
    </row>
    <row r="816" ht="14.25" customHeight="1">
      <c r="B816" s="55"/>
    </row>
    <row r="817" ht="14.25" customHeight="1">
      <c r="B817" s="55"/>
    </row>
    <row r="818" ht="14.25" customHeight="1">
      <c r="B818" s="55"/>
    </row>
    <row r="819" ht="14.25" customHeight="1">
      <c r="B819" s="55"/>
    </row>
    <row r="820" ht="14.25" customHeight="1">
      <c r="B820" s="55"/>
    </row>
    <row r="821" ht="14.25" customHeight="1">
      <c r="B821" s="55"/>
    </row>
    <row r="822" ht="14.25" customHeight="1">
      <c r="B822" s="55"/>
    </row>
    <row r="823" ht="14.25" customHeight="1">
      <c r="B823" s="55"/>
    </row>
    <row r="824" ht="14.25" customHeight="1">
      <c r="B824" s="55"/>
    </row>
    <row r="825" ht="14.25" customHeight="1">
      <c r="B825" s="55"/>
    </row>
    <row r="826" ht="14.25" customHeight="1">
      <c r="B826" s="55"/>
    </row>
    <row r="827" ht="14.25" customHeight="1">
      <c r="B827" s="55"/>
    </row>
    <row r="828" ht="14.25" customHeight="1">
      <c r="B828" s="55"/>
    </row>
    <row r="829" ht="14.25" customHeight="1">
      <c r="B829" s="55"/>
    </row>
    <row r="830" ht="14.25" customHeight="1">
      <c r="B830" s="55"/>
    </row>
    <row r="831" ht="14.25" customHeight="1">
      <c r="B831" s="55"/>
    </row>
    <row r="832" ht="14.25" customHeight="1">
      <c r="B832" s="55"/>
    </row>
    <row r="833" ht="14.25" customHeight="1">
      <c r="B833" s="55"/>
    </row>
    <row r="834" ht="14.25" customHeight="1">
      <c r="B834" s="55"/>
    </row>
    <row r="835" ht="14.25" customHeight="1">
      <c r="B835" s="55"/>
    </row>
    <row r="836" ht="14.25" customHeight="1">
      <c r="B836" s="55"/>
    </row>
    <row r="837" ht="14.25" customHeight="1">
      <c r="B837" s="55"/>
    </row>
    <row r="838" ht="14.25" customHeight="1">
      <c r="B838" s="55"/>
    </row>
    <row r="839" ht="14.25" customHeight="1">
      <c r="B839" s="55"/>
    </row>
    <row r="840" ht="14.25" customHeight="1">
      <c r="B840" s="55"/>
    </row>
    <row r="841" ht="14.25" customHeight="1">
      <c r="B841" s="55"/>
    </row>
    <row r="842" ht="14.25" customHeight="1">
      <c r="B842" s="55"/>
    </row>
    <row r="843" ht="14.25" customHeight="1">
      <c r="B843" s="55"/>
    </row>
    <row r="844" ht="14.25" customHeight="1">
      <c r="B844" s="55"/>
    </row>
    <row r="845" ht="14.25" customHeight="1">
      <c r="B845" s="55"/>
    </row>
    <row r="846" ht="14.25" customHeight="1">
      <c r="B846" s="55"/>
    </row>
    <row r="847" ht="14.25" customHeight="1">
      <c r="B847" s="55"/>
    </row>
    <row r="848" ht="14.25" customHeight="1">
      <c r="B848" s="55"/>
    </row>
    <row r="849" ht="14.25" customHeight="1">
      <c r="B849" s="55"/>
    </row>
    <row r="850" ht="14.25" customHeight="1">
      <c r="B850" s="55"/>
    </row>
    <row r="851" ht="14.25" customHeight="1">
      <c r="B851" s="55"/>
    </row>
    <row r="852" ht="14.25" customHeight="1">
      <c r="B852" s="55"/>
    </row>
    <row r="853" ht="14.25" customHeight="1">
      <c r="B853" s="55"/>
    </row>
    <row r="854" ht="14.25" customHeight="1">
      <c r="B854" s="55"/>
    </row>
    <row r="855" ht="14.25" customHeight="1">
      <c r="B855" s="55"/>
    </row>
    <row r="856" ht="14.25" customHeight="1">
      <c r="B856" s="55"/>
    </row>
    <row r="857" ht="14.25" customHeight="1">
      <c r="B857" s="55"/>
    </row>
    <row r="858" ht="14.25" customHeight="1">
      <c r="B858" s="55"/>
    </row>
    <row r="859" ht="14.25" customHeight="1">
      <c r="B859" s="55"/>
    </row>
    <row r="860" ht="14.25" customHeight="1">
      <c r="B860" s="55"/>
    </row>
    <row r="861" ht="14.25" customHeight="1">
      <c r="B861" s="55"/>
    </row>
    <row r="862" ht="14.25" customHeight="1">
      <c r="B862" s="55"/>
    </row>
    <row r="863" ht="14.25" customHeight="1">
      <c r="B863" s="55"/>
    </row>
    <row r="864" ht="14.25" customHeight="1">
      <c r="B864" s="55"/>
    </row>
    <row r="865" ht="14.25" customHeight="1">
      <c r="B865" s="55"/>
    </row>
    <row r="866" ht="14.25" customHeight="1">
      <c r="B866" s="55"/>
    </row>
    <row r="867" ht="14.25" customHeight="1">
      <c r="B867" s="55"/>
    </row>
    <row r="868" ht="14.25" customHeight="1">
      <c r="B868" s="55"/>
    </row>
    <row r="869" ht="14.25" customHeight="1">
      <c r="B869" s="55"/>
    </row>
    <row r="870" ht="14.25" customHeight="1">
      <c r="B870" s="55"/>
    </row>
    <row r="871" ht="14.25" customHeight="1">
      <c r="B871" s="55"/>
    </row>
    <row r="872" ht="14.25" customHeight="1">
      <c r="B872" s="55"/>
    </row>
    <row r="873" ht="14.25" customHeight="1">
      <c r="B873" s="55"/>
    </row>
    <row r="874" ht="14.25" customHeight="1">
      <c r="B874" s="55"/>
    </row>
    <row r="875" ht="14.25" customHeight="1">
      <c r="B875" s="55"/>
    </row>
    <row r="876" ht="14.25" customHeight="1">
      <c r="B876" s="55"/>
    </row>
    <row r="877" ht="14.25" customHeight="1">
      <c r="B877" s="55"/>
    </row>
    <row r="878" ht="14.25" customHeight="1">
      <c r="B878" s="55"/>
    </row>
    <row r="879" ht="14.25" customHeight="1">
      <c r="B879" s="55"/>
    </row>
    <row r="880" ht="14.25" customHeight="1">
      <c r="B880" s="55"/>
    </row>
    <row r="881" ht="14.25" customHeight="1">
      <c r="B881" s="55"/>
    </row>
    <row r="882" ht="14.25" customHeight="1">
      <c r="B882" s="55"/>
    </row>
    <row r="883" ht="14.25" customHeight="1">
      <c r="B883" s="55"/>
    </row>
    <row r="884" ht="14.25" customHeight="1">
      <c r="B884" s="55"/>
    </row>
    <row r="885" ht="14.25" customHeight="1">
      <c r="B885" s="55"/>
    </row>
    <row r="886" ht="14.25" customHeight="1">
      <c r="B886" s="55"/>
    </row>
    <row r="887" ht="14.25" customHeight="1">
      <c r="B887" s="55"/>
    </row>
    <row r="888" ht="14.25" customHeight="1">
      <c r="B888" s="55"/>
    </row>
    <row r="889" ht="14.25" customHeight="1">
      <c r="B889" s="55"/>
    </row>
    <row r="890" ht="14.25" customHeight="1">
      <c r="B890" s="55"/>
    </row>
    <row r="891" ht="14.25" customHeight="1">
      <c r="B891" s="55"/>
    </row>
    <row r="892" ht="14.25" customHeight="1">
      <c r="B892" s="55"/>
    </row>
    <row r="893" ht="14.25" customHeight="1">
      <c r="B893" s="55"/>
    </row>
    <row r="894" ht="14.25" customHeight="1">
      <c r="B894" s="55"/>
    </row>
    <row r="895" ht="14.25" customHeight="1">
      <c r="B895" s="55"/>
    </row>
    <row r="896" ht="14.25" customHeight="1">
      <c r="B896" s="55"/>
    </row>
    <row r="897" ht="14.25" customHeight="1">
      <c r="B897" s="55"/>
    </row>
    <row r="898" ht="14.25" customHeight="1">
      <c r="B898" s="55"/>
    </row>
    <row r="899" ht="14.25" customHeight="1">
      <c r="B899" s="55"/>
    </row>
    <row r="900" ht="14.25" customHeight="1">
      <c r="B900" s="55"/>
    </row>
    <row r="901" ht="14.25" customHeight="1">
      <c r="B901" s="55"/>
    </row>
    <row r="902" ht="14.25" customHeight="1">
      <c r="B902" s="55"/>
    </row>
    <row r="903" ht="14.25" customHeight="1">
      <c r="B903" s="55"/>
    </row>
    <row r="904" ht="14.25" customHeight="1">
      <c r="B904" s="55"/>
    </row>
    <row r="905" ht="14.25" customHeight="1">
      <c r="B905" s="55"/>
    </row>
    <row r="906" ht="14.25" customHeight="1">
      <c r="B906" s="55"/>
    </row>
    <row r="907" ht="14.25" customHeight="1">
      <c r="B907" s="55"/>
    </row>
    <row r="908" ht="14.25" customHeight="1">
      <c r="B908" s="55"/>
    </row>
    <row r="909" ht="14.25" customHeight="1">
      <c r="B909" s="55"/>
    </row>
    <row r="910" ht="14.25" customHeight="1">
      <c r="B910" s="55"/>
    </row>
    <row r="911" ht="14.25" customHeight="1">
      <c r="B911" s="55"/>
    </row>
    <row r="912" ht="14.25" customHeight="1">
      <c r="B912" s="55"/>
    </row>
    <row r="913" ht="14.25" customHeight="1">
      <c r="B913" s="55"/>
    </row>
    <row r="914" ht="14.25" customHeight="1">
      <c r="B914" s="55"/>
    </row>
    <row r="915" ht="14.25" customHeight="1">
      <c r="B915" s="55"/>
    </row>
    <row r="916" ht="14.25" customHeight="1">
      <c r="B916" s="55"/>
    </row>
    <row r="917" ht="14.25" customHeight="1">
      <c r="B917" s="55"/>
    </row>
    <row r="918" ht="14.25" customHeight="1">
      <c r="B918" s="55"/>
    </row>
    <row r="919" ht="14.25" customHeight="1">
      <c r="B919" s="55"/>
    </row>
    <row r="920" ht="14.25" customHeight="1">
      <c r="B920" s="55"/>
    </row>
    <row r="921" ht="14.25" customHeight="1">
      <c r="B921" s="55"/>
    </row>
    <row r="922" ht="14.25" customHeight="1">
      <c r="B922" s="55"/>
    </row>
    <row r="923" ht="14.25" customHeight="1">
      <c r="B923" s="55"/>
    </row>
    <row r="924" ht="14.25" customHeight="1">
      <c r="B924" s="55"/>
    </row>
    <row r="925" ht="14.25" customHeight="1">
      <c r="B925" s="55"/>
    </row>
    <row r="926" ht="14.25" customHeight="1">
      <c r="B926" s="55"/>
    </row>
    <row r="927" ht="14.25" customHeight="1">
      <c r="B927" s="55"/>
    </row>
    <row r="928" ht="14.25" customHeight="1">
      <c r="B928" s="55"/>
    </row>
    <row r="929" ht="14.25" customHeight="1">
      <c r="B929" s="55"/>
    </row>
    <row r="930" ht="14.25" customHeight="1">
      <c r="B930" s="55"/>
    </row>
    <row r="931" ht="14.25" customHeight="1">
      <c r="B931" s="55"/>
    </row>
    <row r="932" ht="14.25" customHeight="1">
      <c r="B932" s="55"/>
    </row>
    <row r="933" ht="14.25" customHeight="1">
      <c r="B933" s="55"/>
    </row>
    <row r="934" ht="14.25" customHeight="1">
      <c r="B934" s="55"/>
    </row>
    <row r="935" ht="14.25" customHeight="1">
      <c r="B935" s="55"/>
    </row>
    <row r="936" ht="14.25" customHeight="1">
      <c r="B936" s="55"/>
    </row>
    <row r="937" ht="14.25" customHeight="1">
      <c r="B937" s="55"/>
    </row>
    <row r="938" ht="14.25" customHeight="1">
      <c r="B938" s="55"/>
    </row>
    <row r="939" ht="14.25" customHeight="1">
      <c r="B939" s="55"/>
    </row>
    <row r="940" ht="14.25" customHeight="1">
      <c r="B940" s="55"/>
    </row>
    <row r="941" ht="14.25" customHeight="1">
      <c r="B941" s="55"/>
    </row>
    <row r="942" ht="14.25" customHeight="1">
      <c r="B942" s="55"/>
    </row>
    <row r="943" ht="14.25" customHeight="1">
      <c r="B943" s="55"/>
    </row>
    <row r="944" ht="14.25" customHeight="1">
      <c r="B944" s="55"/>
    </row>
    <row r="945" ht="14.25" customHeight="1">
      <c r="B945" s="55"/>
    </row>
    <row r="946" ht="14.25" customHeight="1">
      <c r="B946" s="55"/>
    </row>
    <row r="947" ht="14.25" customHeight="1">
      <c r="B947" s="55"/>
    </row>
    <row r="948" ht="14.25" customHeight="1">
      <c r="B948" s="55"/>
    </row>
    <row r="949" ht="14.25" customHeight="1">
      <c r="B949" s="55"/>
    </row>
    <row r="950" ht="14.25" customHeight="1">
      <c r="B950" s="55"/>
    </row>
    <row r="951" ht="14.25" customHeight="1">
      <c r="B951" s="55"/>
    </row>
    <row r="952" ht="14.25" customHeight="1">
      <c r="B952" s="55"/>
    </row>
    <row r="953" ht="14.25" customHeight="1">
      <c r="B953" s="55"/>
    </row>
    <row r="954" ht="14.25" customHeight="1">
      <c r="B954" s="55"/>
    </row>
    <row r="955" ht="14.25" customHeight="1">
      <c r="B955" s="55"/>
    </row>
    <row r="956" ht="14.25" customHeight="1">
      <c r="B956" s="55"/>
    </row>
    <row r="957" ht="14.25" customHeight="1">
      <c r="B957" s="55"/>
    </row>
    <row r="958" ht="14.25" customHeight="1">
      <c r="B958" s="55"/>
    </row>
    <row r="959" ht="14.25" customHeight="1">
      <c r="B959" s="55"/>
    </row>
    <row r="960" ht="14.25" customHeight="1">
      <c r="B960" s="55"/>
    </row>
    <row r="961" ht="14.25" customHeight="1">
      <c r="B961" s="55"/>
    </row>
    <row r="962" ht="14.25" customHeight="1">
      <c r="B962" s="55"/>
    </row>
    <row r="963" ht="14.25" customHeight="1">
      <c r="B963" s="55"/>
    </row>
    <row r="964" ht="14.25" customHeight="1">
      <c r="B964" s="55"/>
    </row>
    <row r="965" ht="14.25" customHeight="1">
      <c r="B965" s="55"/>
    </row>
    <row r="966" ht="14.25" customHeight="1">
      <c r="B966" s="55"/>
    </row>
    <row r="967" ht="14.25" customHeight="1">
      <c r="B967" s="55"/>
    </row>
    <row r="968" ht="14.25" customHeight="1">
      <c r="B968" s="55"/>
    </row>
    <row r="969" ht="14.25" customHeight="1">
      <c r="B969" s="55"/>
    </row>
    <row r="970" ht="14.25" customHeight="1">
      <c r="B970" s="55"/>
    </row>
    <row r="971" ht="14.25" customHeight="1">
      <c r="B971" s="55"/>
    </row>
    <row r="972" ht="14.25" customHeight="1">
      <c r="B972" s="55"/>
    </row>
    <row r="973" ht="14.25" customHeight="1">
      <c r="B973" s="55"/>
    </row>
    <row r="974" ht="14.25" customHeight="1">
      <c r="B974" s="55"/>
    </row>
    <row r="975" ht="14.25" customHeight="1">
      <c r="B975" s="55"/>
    </row>
    <row r="976" ht="14.25" customHeight="1">
      <c r="B976" s="55"/>
    </row>
    <row r="977" ht="14.25" customHeight="1">
      <c r="B977" s="55"/>
    </row>
    <row r="978" ht="14.25" customHeight="1">
      <c r="B978" s="55"/>
    </row>
    <row r="979" ht="14.25" customHeight="1">
      <c r="B979" s="55"/>
    </row>
    <row r="980" ht="14.25" customHeight="1">
      <c r="B980" s="55"/>
    </row>
    <row r="981" ht="14.25" customHeight="1">
      <c r="B981" s="55"/>
    </row>
    <row r="982" ht="14.25" customHeight="1">
      <c r="B982" s="55"/>
    </row>
    <row r="983" ht="14.25" customHeight="1">
      <c r="B983" s="55"/>
    </row>
    <row r="984" ht="14.25" customHeight="1">
      <c r="B984" s="55"/>
    </row>
    <row r="985" ht="14.25" customHeight="1">
      <c r="B985" s="55"/>
    </row>
    <row r="986" ht="14.25" customHeight="1">
      <c r="B986" s="55"/>
    </row>
    <row r="987" ht="14.25" customHeight="1">
      <c r="B987" s="55"/>
    </row>
    <row r="988" ht="14.25" customHeight="1">
      <c r="B988" s="55"/>
    </row>
    <row r="989" ht="14.25" customHeight="1">
      <c r="B989" s="55"/>
    </row>
    <row r="990" ht="14.25" customHeight="1">
      <c r="B990" s="55"/>
    </row>
    <row r="991" ht="14.25" customHeight="1">
      <c r="B991" s="55"/>
    </row>
    <row r="992" ht="14.25" customHeight="1">
      <c r="B992" s="55"/>
    </row>
    <row r="993" ht="14.25" customHeight="1">
      <c r="B993" s="55"/>
    </row>
    <row r="994" ht="14.25" customHeight="1">
      <c r="B994" s="55"/>
    </row>
    <row r="995" ht="14.25" customHeight="1">
      <c r="B995" s="55"/>
    </row>
    <row r="996" ht="14.25" customHeight="1">
      <c r="B996" s="55"/>
    </row>
    <row r="997" ht="14.25" customHeight="1">
      <c r="B997" s="55"/>
    </row>
    <row r="998" ht="14.25" customHeight="1">
      <c r="B998" s="55"/>
    </row>
    <row r="999" ht="14.25" customHeight="1">
      <c r="B999" s="55"/>
    </row>
    <row r="1000" ht="14.25" customHeight="1">
      <c r="B1000" s="55"/>
    </row>
  </sheetData>
  <mergeCells count="1">
    <mergeCell ref="A2:F2"/>
  </mergeCells>
  <printOptions/>
  <pageMargins bottom="0.2755905511811024" footer="0.0" header="0.0" left="0.35433070866141736" right="0.2755905511811024" top="0.3937007874015748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pageSetUpPr fitToPage="1"/>
  </sheetPr>
  <sheetViews>
    <sheetView workbookViewId="0"/>
  </sheetViews>
  <sheetFormatPr customHeight="1" defaultColWidth="14.43" defaultRowHeight="15.0"/>
  <cols>
    <col customWidth="1" min="1" max="1" width="103.29"/>
    <col customWidth="1" min="2" max="2" width="15.29"/>
    <col customWidth="1" min="3" max="3" width="20.14"/>
    <col customWidth="1" min="4" max="26" width="8.71"/>
  </cols>
  <sheetData>
    <row r="1" ht="27.75" customHeight="1">
      <c r="A1" s="242" t="str">
        <f>'столбики для забора'!A1</f>
        <v>От   05.05.2021г.</v>
      </c>
      <c r="B1" s="243"/>
      <c r="C1" s="244"/>
    </row>
    <row r="2" ht="27.75" customHeight="1">
      <c r="A2" s="243"/>
      <c r="B2" s="243"/>
      <c r="C2" s="244"/>
    </row>
    <row r="3" ht="27.75" customHeight="1">
      <c r="A3" s="4" t="s">
        <v>290</v>
      </c>
    </row>
    <row r="4" ht="27.75" customHeight="1">
      <c r="A4" s="56" t="s">
        <v>278</v>
      </c>
      <c r="B4" s="56"/>
      <c r="C4" s="233"/>
    </row>
    <row r="5" ht="27.75" customHeight="1">
      <c r="A5" s="245" t="s">
        <v>82</v>
      </c>
      <c r="B5" s="246" t="s">
        <v>279</v>
      </c>
      <c r="C5" s="247" t="s">
        <v>280</v>
      </c>
    </row>
    <row r="6" ht="27.75" customHeight="1">
      <c r="A6" s="248" t="s">
        <v>291</v>
      </c>
      <c r="B6" s="249" t="s">
        <v>59</v>
      </c>
      <c r="C6" s="139">
        <v>530.0</v>
      </c>
    </row>
    <row r="7" ht="27.75" customHeight="1">
      <c r="A7" s="250" t="s">
        <v>292</v>
      </c>
      <c r="B7" s="251" t="s">
        <v>59</v>
      </c>
      <c r="C7" s="119">
        <v>995.0</v>
      </c>
    </row>
    <row r="8" ht="27.75" customHeight="1">
      <c r="A8" s="250" t="s">
        <v>293</v>
      </c>
      <c r="B8" s="251" t="s">
        <v>59</v>
      </c>
      <c r="C8" s="119">
        <v>1080.0</v>
      </c>
    </row>
    <row r="9" ht="27.75" customHeight="1">
      <c r="A9" s="250" t="s">
        <v>294</v>
      </c>
      <c r="B9" s="251" t="s">
        <v>59</v>
      </c>
      <c r="C9" s="119">
        <v>1080.0</v>
      </c>
    </row>
    <row r="10" ht="27.75" customHeight="1">
      <c r="A10" s="250" t="s">
        <v>295</v>
      </c>
      <c r="B10" s="251" t="s">
        <v>59</v>
      </c>
      <c r="C10" s="119">
        <v>490.0</v>
      </c>
    </row>
    <row r="11" ht="27.75" customHeight="1">
      <c r="A11" s="250" t="s">
        <v>296</v>
      </c>
      <c r="B11" s="251" t="s">
        <v>59</v>
      </c>
      <c r="C11" s="119">
        <v>490.0</v>
      </c>
    </row>
    <row r="12" ht="27.75" customHeight="1">
      <c r="A12" s="252" t="s">
        <v>297</v>
      </c>
      <c r="B12" s="253" t="s">
        <v>59</v>
      </c>
      <c r="C12" s="125">
        <v>1295.0</v>
      </c>
    </row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">
    <mergeCell ref="A3:C3"/>
  </mergeCells>
  <printOptions/>
  <pageMargins bottom="0.7479166666666667" footer="0.0" header="0.0" left="0.7083333333333334" right="0.7083333333333334" top="0.7479166666666667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3CCCC"/>
    <pageSetUpPr fitToPage="1"/>
  </sheetPr>
  <sheetViews>
    <sheetView workbookViewId="0"/>
  </sheetViews>
  <sheetFormatPr customHeight="1" defaultColWidth="14.43" defaultRowHeight="15.0"/>
  <cols>
    <col customWidth="1" min="1" max="1" width="136.29"/>
    <col customWidth="1" min="2" max="2" width="15.29"/>
    <col customWidth="1" min="3" max="3" width="20.14"/>
    <col customWidth="1" min="4" max="26" width="8.71"/>
  </cols>
  <sheetData>
    <row r="1" ht="27.75" customHeight="1">
      <c r="A1" s="242" t="str">
        <f>'столбики для забора'!A1</f>
        <v>От   05.05.2021г.</v>
      </c>
      <c r="B1" s="243"/>
      <c r="C1" s="244"/>
    </row>
    <row r="2" ht="27.75" customHeight="1">
      <c r="A2" s="243"/>
      <c r="B2" s="243"/>
      <c r="C2" s="244"/>
    </row>
    <row r="3" ht="27.75" customHeight="1">
      <c r="A3" s="4"/>
    </row>
    <row r="4" ht="27.75" customHeight="1">
      <c r="A4" s="56" t="s">
        <v>298</v>
      </c>
      <c r="B4" s="56"/>
      <c r="C4" s="233"/>
    </row>
    <row r="5" ht="27.75" customHeight="1">
      <c r="A5" s="254" t="s">
        <v>82</v>
      </c>
      <c r="B5" s="255" t="s">
        <v>279</v>
      </c>
      <c r="C5" s="256" t="s">
        <v>280</v>
      </c>
    </row>
    <row r="6" ht="27.75" customHeight="1">
      <c r="A6" s="203" t="s">
        <v>299</v>
      </c>
      <c r="B6" s="251" t="s">
        <v>59</v>
      </c>
      <c r="C6" s="257">
        <v>44.0</v>
      </c>
    </row>
    <row r="7" ht="27.75" customHeight="1">
      <c r="A7" s="203" t="s">
        <v>300</v>
      </c>
      <c r="B7" s="251" t="s">
        <v>59</v>
      </c>
      <c r="C7" s="257">
        <v>46.0</v>
      </c>
    </row>
    <row r="8" ht="27.75" customHeight="1">
      <c r="A8" s="203" t="s">
        <v>301</v>
      </c>
      <c r="B8" s="251" t="s">
        <v>59</v>
      </c>
      <c r="C8" s="257">
        <v>70.0</v>
      </c>
    </row>
    <row r="9" ht="27.75" customHeight="1">
      <c r="A9" s="203" t="s">
        <v>302</v>
      </c>
      <c r="B9" s="251" t="s">
        <v>59</v>
      </c>
      <c r="C9" s="257">
        <v>70.0</v>
      </c>
    </row>
    <row r="10" ht="27.75" customHeight="1">
      <c r="A10" s="203" t="s">
        <v>303</v>
      </c>
      <c r="B10" s="251" t="s">
        <v>59</v>
      </c>
      <c r="C10" s="257">
        <v>46.0</v>
      </c>
    </row>
    <row r="11" ht="27.75" customHeight="1">
      <c r="A11" s="203" t="s">
        <v>304</v>
      </c>
      <c r="B11" s="251" t="s">
        <v>59</v>
      </c>
      <c r="C11" s="257">
        <v>149.0</v>
      </c>
    </row>
    <row r="12" ht="27.75" customHeight="1">
      <c r="A12" s="203" t="s">
        <v>305</v>
      </c>
      <c r="B12" s="251" t="s">
        <v>59</v>
      </c>
      <c r="C12" s="257">
        <v>1073.0</v>
      </c>
    </row>
    <row r="13" ht="27.75" customHeight="1">
      <c r="A13" s="203" t="s">
        <v>306</v>
      </c>
      <c r="B13" s="251" t="s">
        <v>59</v>
      </c>
      <c r="C13" s="257">
        <v>1505.0</v>
      </c>
    </row>
    <row r="14" ht="27.75" customHeight="1">
      <c r="A14" s="203" t="s">
        <v>307</v>
      </c>
      <c r="B14" s="251" t="s">
        <v>59</v>
      </c>
      <c r="C14" s="257">
        <v>1632.0</v>
      </c>
    </row>
    <row r="15" ht="27.75" customHeight="1">
      <c r="A15" s="203" t="s">
        <v>308</v>
      </c>
      <c r="B15" s="251" t="s">
        <v>59</v>
      </c>
      <c r="C15" s="257">
        <v>1609.0</v>
      </c>
    </row>
    <row r="16" ht="27.75" customHeight="1">
      <c r="A16" s="203" t="s">
        <v>309</v>
      </c>
      <c r="B16" s="251" t="s">
        <v>77</v>
      </c>
      <c r="C16" s="257">
        <v>22.0</v>
      </c>
    </row>
    <row r="17" ht="27.75" customHeight="1">
      <c r="A17" s="203" t="s">
        <v>310</v>
      </c>
      <c r="B17" s="251" t="s">
        <v>77</v>
      </c>
      <c r="C17" s="257">
        <v>20.0</v>
      </c>
    </row>
    <row r="18" ht="27.75" customHeight="1">
      <c r="A18" s="203" t="s">
        <v>311</v>
      </c>
      <c r="B18" s="251" t="s">
        <v>77</v>
      </c>
      <c r="C18" s="257">
        <v>22.0</v>
      </c>
    </row>
    <row r="19" ht="27.75" customHeight="1">
      <c r="A19" s="203" t="s">
        <v>312</v>
      </c>
      <c r="B19" s="251" t="s">
        <v>77</v>
      </c>
      <c r="C19" s="257">
        <v>20.0</v>
      </c>
    </row>
    <row r="20" ht="27.75" customHeight="1">
      <c r="A20" s="203" t="s">
        <v>313</v>
      </c>
      <c r="B20" s="251" t="s">
        <v>77</v>
      </c>
      <c r="C20" s="257">
        <v>17.0</v>
      </c>
    </row>
    <row r="21" ht="27.75" customHeight="1">
      <c r="A21" s="203" t="s">
        <v>314</v>
      </c>
      <c r="B21" s="251" t="s">
        <v>77</v>
      </c>
      <c r="C21" s="257">
        <v>17.0</v>
      </c>
    </row>
    <row r="22" ht="27.75" customHeight="1"/>
    <row r="23" ht="27.75" customHeight="1"/>
    <row r="24" ht="27.75" customHeight="1"/>
    <row r="25" ht="27.75" customHeight="1"/>
    <row r="26" ht="27.75" customHeight="1"/>
    <row r="27" ht="27.75" customHeight="1"/>
    <row r="28" ht="27.75" customHeight="1"/>
    <row r="29" ht="27.75" customHeight="1"/>
    <row r="30" ht="27.75" customHeight="1"/>
    <row r="31" ht="27.75" customHeight="1"/>
    <row r="32" ht="27.75" customHeight="1"/>
    <row r="33" ht="27.75" customHeight="1"/>
    <row r="34" ht="27.75" customHeight="1"/>
    <row r="35" ht="27.75" customHeight="1"/>
    <row r="36" ht="27.75" customHeight="1"/>
    <row r="37" ht="27.75" customHeight="1"/>
    <row r="38" ht="27.75" customHeight="1"/>
    <row r="39" ht="27.75" customHeight="1"/>
    <row r="40" ht="27.75" customHeight="1"/>
    <row r="41" ht="27.75" customHeight="1"/>
    <row r="42" ht="27.75" customHeight="1"/>
    <row r="43" ht="27.75" customHeight="1"/>
    <row r="44" ht="27.75" customHeight="1"/>
    <row r="45" ht="27.75" customHeight="1"/>
    <row r="46" ht="27.75" customHeight="1"/>
    <row r="47" ht="27.75" customHeight="1"/>
    <row r="48" ht="27.75" customHeight="1"/>
    <row r="49" ht="27.75" customHeight="1"/>
    <row r="50" ht="27.75" customHeight="1"/>
    <row r="51" ht="27.75" customHeight="1"/>
    <row r="52" ht="27.75" customHeight="1"/>
    <row r="53" ht="27.75" customHeight="1"/>
    <row r="54" ht="27.75" customHeight="1"/>
    <row r="55" ht="27.75" customHeight="1"/>
    <row r="56" ht="27.75" customHeight="1"/>
    <row r="57" ht="27.75" customHeight="1"/>
    <row r="58" ht="27.75" customHeight="1"/>
    <row r="59" ht="27.75" customHeight="1"/>
    <row r="60" ht="27.75" customHeight="1"/>
    <row r="61" ht="27.75" customHeight="1"/>
    <row r="62" ht="27.75" customHeight="1"/>
    <row r="63" ht="27.75" customHeight="1"/>
    <row r="64" ht="27.75" customHeight="1"/>
    <row r="65" ht="27.75" customHeight="1"/>
    <row r="66" ht="27.75" customHeight="1"/>
    <row r="67" ht="27.75" customHeight="1"/>
    <row r="68" ht="27.75" customHeight="1"/>
    <row r="69" ht="27.75" customHeight="1"/>
    <row r="70" ht="27.75" customHeight="1"/>
    <row r="71" ht="27.75" customHeight="1"/>
    <row r="72" ht="27.75" customHeight="1"/>
    <row r="73" ht="27.75" customHeight="1"/>
    <row r="74" ht="27.75" customHeight="1"/>
    <row r="75" ht="27.75" customHeight="1"/>
    <row r="76" ht="27.75" customHeight="1"/>
    <row r="77" ht="27.75" customHeight="1"/>
    <row r="78" ht="27.75" customHeight="1"/>
    <row r="79" ht="27.75" customHeight="1"/>
    <row r="80" ht="27.75" customHeight="1"/>
    <row r="81" ht="27.75" customHeight="1"/>
    <row r="82" ht="27.75" customHeight="1"/>
    <row r="83" ht="27.75" customHeight="1"/>
    <row r="84" ht="27.75" customHeight="1"/>
    <row r="85" ht="27.75" customHeight="1"/>
    <row r="86" ht="27.75" customHeight="1"/>
    <row r="87" ht="27.75" customHeight="1"/>
    <row r="88" ht="27.75" customHeight="1"/>
    <row r="89" ht="27.75" customHeight="1"/>
    <row r="90" ht="27.75" customHeight="1"/>
    <row r="91" ht="27.75" customHeight="1"/>
    <row r="92" ht="27.75" customHeight="1"/>
    <row r="93" ht="27.75" customHeight="1"/>
    <row r="94" ht="27.75" customHeight="1"/>
    <row r="95" ht="27.75" customHeight="1"/>
    <row r="96" ht="27.75" customHeight="1"/>
    <row r="97" ht="27.75" customHeight="1"/>
    <row r="98" ht="27.75" customHeight="1"/>
    <row r="99" ht="27.75" customHeight="1"/>
    <row r="100" ht="27.75" customHeight="1"/>
    <row r="101" ht="27.75" customHeight="1"/>
    <row r="102" ht="27.75" customHeight="1"/>
    <row r="103" ht="27.75" customHeight="1"/>
    <row r="104" ht="27.75" customHeight="1"/>
    <row r="105" ht="27.75" customHeight="1"/>
    <row r="106" ht="27.75" customHeight="1"/>
    <row r="107" ht="27.75" customHeight="1"/>
    <row r="108" ht="27.75" customHeight="1"/>
    <row r="109" ht="27.75" customHeight="1"/>
    <row r="110" ht="27.75" customHeight="1"/>
    <row r="111" ht="27.75" customHeight="1"/>
    <row r="112" ht="27.75" customHeight="1"/>
    <row r="113" ht="27.75" customHeight="1"/>
    <row r="114" ht="27.75" customHeight="1"/>
    <row r="115" ht="27.75" customHeight="1"/>
    <row r="116" ht="27.75" customHeight="1"/>
    <row r="117" ht="27.75" customHeight="1"/>
    <row r="118" ht="27.75" customHeight="1"/>
    <row r="119" ht="27.75" customHeight="1"/>
    <row r="120" ht="27.75" customHeight="1"/>
    <row r="121" ht="27.75" customHeight="1"/>
    <row r="122" ht="27.75" customHeight="1"/>
    <row r="123" ht="27.75" customHeight="1"/>
    <row r="124" ht="27.75" customHeight="1"/>
    <row r="125" ht="27.75" customHeight="1"/>
    <row r="126" ht="27.75" customHeight="1"/>
    <row r="127" ht="27.75" customHeight="1"/>
    <row r="128" ht="27.75" customHeight="1"/>
    <row r="129" ht="27.75" customHeight="1"/>
    <row r="130" ht="27.75" customHeight="1"/>
    <row r="131" ht="27.75" customHeight="1"/>
    <row r="132" ht="27.75" customHeight="1"/>
    <row r="133" ht="27.75" customHeight="1"/>
    <row r="134" ht="27.75" customHeight="1"/>
    <row r="135" ht="27.75" customHeight="1"/>
    <row r="136" ht="27.75" customHeight="1"/>
    <row r="137" ht="27.75" customHeight="1"/>
    <row r="138" ht="27.75" customHeight="1"/>
    <row r="139" ht="27.75" customHeight="1"/>
    <row r="140" ht="27.75" customHeight="1"/>
    <row r="141" ht="27.75" customHeight="1"/>
    <row r="142" ht="27.75" customHeight="1"/>
    <row r="143" ht="27.75" customHeight="1"/>
    <row r="144" ht="27.75" customHeight="1"/>
    <row r="145" ht="27.75" customHeight="1"/>
    <row r="146" ht="27.75" customHeight="1"/>
    <row r="147" ht="27.75" customHeight="1"/>
    <row r="148" ht="27.75" customHeight="1"/>
    <row r="149" ht="27.75" customHeight="1"/>
    <row r="150" ht="27.75" customHeight="1"/>
    <row r="151" ht="27.75" customHeight="1"/>
    <row r="152" ht="27.75" customHeight="1"/>
    <row r="153" ht="27.75" customHeight="1"/>
    <row r="154" ht="27.75" customHeight="1"/>
    <row r="155" ht="27.75" customHeight="1"/>
    <row r="156" ht="27.75" customHeight="1"/>
    <row r="157" ht="27.75" customHeight="1"/>
    <row r="158" ht="27.75" customHeight="1"/>
    <row r="159" ht="27.75" customHeight="1"/>
    <row r="160" ht="27.75" customHeight="1"/>
    <row r="161" ht="27.75" customHeight="1"/>
    <row r="162" ht="27.75" customHeight="1"/>
    <row r="163" ht="27.75" customHeight="1"/>
    <row r="164" ht="27.75" customHeight="1"/>
    <row r="165" ht="27.75" customHeight="1"/>
    <row r="166" ht="27.75" customHeight="1"/>
    <row r="167" ht="27.75" customHeight="1"/>
    <row r="168" ht="27.75" customHeight="1"/>
    <row r="169" ht="27.75" customHeight="1"/>
    <row r="170" ht="27.75" customHeight="1"/>
    <row r="171" ht="27.75" customHeight="1"/>
    <row r="172" ht="27.75" customHeight="1"/>
    <row r="173" ht="27.75" customHeight="1"/>
    <row r="174" ht="27.75" customHeight="1"/>
    <row r="175" ht="27.75" customHeight="1"/>
    <row r="176" ht="27.75" customHeight="1"/>
    <row r="177" ht="27.75" customHeight="1"/>
    <row r="178" ht="27.75" customHeight="1"/>
    <row r="179" ht="27.75" customHeight="1"/>
    <row r="180" ht="27.75" customHeight="1"/>
    <row r="181" ht="27.75" customHeight="1"/>
    <row r="182" ht="27.75" customHeight="1"/>
    <row r="183" ht="27.75" customHeight="1"/>
    <row r="184" ht="27.75" customHeight="1"/>
    <row r="185" ht="27.75" customHeight="1"/>
    <row r="186" ht="27.75" customHeight="1"/>
    <row r="187" ht="27.75" customHeight="1"/>
    <row r="188" ht="27.75" customHeight="1"/>
    <row r="189" ht="27.75" customHeight="1"/>
    <row r="190" ht="27.75" customHeight="1"/>
    <row r="191" ht="27.75" customHeight="1"/>
    <row r="192" ht="27.75" customHeight="1"/>
    <row r="193" ht="27.75" customHeight="1"/>
    <row r="194" ht="27.75" customHeight="1"/>
    <row r="195" ht="27.75" customHeight="1"/>
    <row r="196" ht="27.75" customHeight="1"/>
    <row r="197" ht="27.75" customHeight="1"/>
    <row r="198" ht="27.75" customHeight="1"/>
    <row r="199" ht="27.75" customHeight="1"/>
    <row r="200" ht="27.75" customHeight="1"/>
    <row r="201" ht="27.75" customHeight="1"/>
    <row r="202" ht="27.75" customHeight="1"/>
    <row r="203" ht="27.75" customHeight="1"/>
    <row r="204" ht="27.75" customHeight="1"/>
    <row r="205" ht="27.75" customHeight="1"/>
    <row r="206" ht="27.75" customHeight="1"/>
    <row r="207" ht="27.75" customHeight="1"/>
    <row r="208" ht="27.75" customHeight="1"/>
    <row r="209" ht="27.75" customHeight="1"/>
    <row r="210" ht="27.75" customHeight="1"/>
    <row r="211" ht="27.75" customHeight="1"/>
    <row r="212" ht="27.75" customHeight="1"/>
    <row r="213" ht="27.75" customHeight="1"/>
    <row r="214" ht="27.75" customHeight="1"/>
    <row r="215" ht="27.75" customHeight="1"/>
    <row r="216" ht="27.75" customHeight="1"/>
    <row r="217" ht="27.75" customHeight="1"/>
    <row r="218" ht="27.75" customHeight="1"/>
    <row r="219" ht="27.75" customHeight="1"/>
    <row r="220" ht="27.75" customHeight="1"/>
    <row r="221" ht="27.75" customHeight="1"/>
    <row r="222" ht="27.75" customHeight="1"/>
    <row r="223" ht="27.75" customHeight="1"/>
    <row r="224" ht="27.75" customHeight="1"/>
    <row r="225" ht="27.75" customHeight="1"/>
    <row r="226" ht="27.75" customHeight="1"/>
    <row r="227" ht="27.75" customHeight="1"/>
    <row r="228" ht="27.75" customHeight="1"/>
    <row r="229" ht="27.75" customHeight="1"/>
    <row r="230" ht="27.75" customHeight="1"/>
    <row r="231" ht="27.75" customHeight="1"/>
    <row r="232" ht="27.75" customHeight="1"/>
    <row r="233" ht="27.75" customHeight="1"/>
    <row r="234" ht="27.75" customHeight="1"/>
    <row r="235" ht="27.75" customHeight="1"/>
    <row r="236" ht="27.75" customHeight="1"/>
    <row r="237" ht="27.75" customHeight="1"/>
    <row r="238" ht="27.75" customHeight="1"/>
    <row r="239" ht="27.75" customHeight="1"/>
    <row r="240" ht="27.75" customHeight="1"/>
    <row r="241" ht="27.75" customHeight="1"/>
    <row r="242" ht="27.75" customHeight="1"/>
    <row r="243" ht="27.75" customHeight="1"/>
    <row r="244" ht="27.75" customHeight="1"/>
    <row r="245" ht="27.75" customHeight="1"/>
    <row r="246" ht="27.75" customHeight="1"/>
    <row r="247" ht="27.75" customHeight="1"/>
    <row r="248" ht="27.75" customHeight="1"/>
    <row r="249" ht="27.75" customHeight="1"/>
    <row r="250" ht="27.75" customHeight="1"/>
    <row r="251" ht="27.75" customHeight="1"/>
    <row r="252" ht="27.75" customHeight="1"/>
    <row r="253" ht="27.75" customHeight="1"/>
    <row r="254" ht="27.75" customHeight="1"/>
    <row r="255" ht="27.75" customHeight="1"/>
    <row r="256" ht="27.75" customHeight="1"/>
    <row r="257" ht="27.75" customHeight="1"/>
    <row r="258" ht="27.75" customHeight="1"/>
    <row r="259" ht="27.75" customHeight="1"/>
    <row r="260" ht="27.75" customHeight="1"/>
    <row r="261" ht="27.75" customHeight="1"/>
    <row r="262" ht="27.75" customHeight="1"/>
    <row r="263" ht="27.75" customHeight="1"/>
    <row r="264" ht="27.75" customHeight="1"/>
    <row r="265" ht="27.75" customHeight="1"/>
    <row r="266" ht="27.75" customHeight="1"/>
    <row r="267" ht="27.75" customHeight="1"/>
    <row r="268" ht="27.75" customHeight="1"/>
    <row r="269" ht="27.75" customHeight="1"/>
    <row r="270" ht="27.75" customHeight="1"/>
    <row r="271" ht="27.75" customHeight="1"/>
    <row r="272" ht="27.75" customHeight="1"/>
    <row r="273" ht="27.75" customHeight="1"/>
    <row r="274" ht="27.75" customHeight="1"/>
    <row r="275" ht="27.75" customHeight="1"/>
    <row r="276" ht="27.75" customHeight="1"/>
    <row r="277" ht="27.75" customHeight="1"/>
    <row r="278" ht="27.75" customHeight="1"/>
    <row r="279" ht="27.75" customHeight="1"/>
    <row r="280" ht="27.75" customHeight="1"/>
    <row r="281" ht="27.75" customHeight="1"/>
    <row r="282" ht="27.75" customHeight="1"/>
    <row r="283" ht="27.75" customHeight="1"/>
    <row r="284" ht="27.75" customHeight="1"/>
    <row r="285" ht="27.75" customHeight="1"/>
    <row r="286" ht="27.75" customHeight="1"/>
    <row r="287" ht="27.75" customHeight="1"/>
    <row r="288" ht="27.75" customHeight="1"/>
    <row r="289" ht="27.75" customHeight="1"/>
    <row r="290" ht="27.75" customHeight="1"/>
    <row r="291" ht="27.75" customHeight="1"/>
    <row r="292" ht="27.75" customHeight="1"/>
    <row r="293" ht="27.75" customHeight="1"/>
    <row r="294" ht="27.75" customHeight="1"/>
    <row r="295" ht="27.75" customHeight="1"/>
    <row r="296" ht="27.75" customHeight="1"/>
    <row r="297" ht="27.75" customHeight="1"/>
    <row r="298" ht="27.75" customHeight="1"/>
    <row r="299" ht="27.75" customHeight="1"/>
    <row r="300" ht="27.75" customHeight="1"/>
    <row r="301" ht="27.75" customHeight="1"/>
    <row r="302" ht="27.75" customHeight="1"/>
    <row r="303" ht="27.75" customHeight="1"/>
    <row r="304" ht="27.75" customHeight="1"/>
    <row r="305" ht="27.75" customHeight="1"/>
    <row r="306" ht="27.75" customHeight="1"/>
    <row r="307" ht="27.75" customHeight="1"/>
    <row r="308" ht="27.75" customHeight="1"/>
    <row r="309" ht="27.75" customHeight="1"/>
    <row r="310" ht="27.75" customHeight="1"/>
    <row r="311" ht="27.75" customHeight="1"/>
    <row r="312" ht="27.75" customHeight="1"/>
    <row r="313" ht="27.75" customHeight="1"/>
    <row r="314" ht="27.75" customHeight="1"/>
    <row r="315" ht="27.75" customHeight="1"/>
    <row r="316" ht="27.75" customHeight="1"/>
    <row r="317" ht="27.75" customHeight="1"/>
    <row r="318" ht="27.75" customHeight="1"/>
    <row r="319" ht="27.75" customHeight="1"/>
    <row r="320" ht="27.75" customHeight="1"/>
    <row r="321" ht="27.75" customHeight="1"/>
    <row r="322" ht="27.75" customHeight="1"/>
    <row r="323" ht="27.75" customHeight="1"/>
    <row r="324" ht="27.75" customHeight="1"/>
    <row r="325" ht="27.75" customHeight="1"/>
    <row r="326" ht="27.75" customHeight="1"/>
    <row r="327" ht="27.75" customHeight="1"/>
    <row r="328" ht="27.75" customHeight="1"/>
    <row r="329" ht="27.75" customHeight="1"/>
    <row r="330" ht="27.75" customHeight="1"/>
    <row r="331" ht="27.75" customHeight="1"/>
    <row r="332" ht="27.75" customHeight="1"/>
    <row r="333" ht="27.75" customHeight="1"/>
    <row r="334" ht="27.75" customHeight="1"/>
    <row r="335" ht="27.75" customHeight="1"/>
    <row r="336" ht="27.75" customHeight="1"/>
    <row r="337" ht="27.75" customHeight="1"/>
    <row r="338" ht="27.75" customHeight="1"/>
    <row r="339" ht="27.75" customHeight="1"/>
    <row r="340" ht="27.75" customHeight="1"/>
    <row r="341" ht="27.75" customHeight="1"/>
    <row r="342" ht="27.75" customHeight="1"/>
    <row r="343" ht="27.75" customHeight="1"/>
    <row r="344" ht="27.75" customHeight="1"/>
    <row r="345" ht="27.75" customHeight="1"/>
    <row r="346" ht="27.75" customHeight="1"/>
    <row r="347" ht="27.75" customHeight="1"/>
    <row r="348" ht="27.75" customHeight="1"/>
    <row r="349" ht="27.75" customHeight="1"/>
    <row r="350" ht="27.75" customHeight="1"/>
    <row r="351" ht="27.75" customHeight="1"/>
    <row r="352" ht="27.75" customHeight="1"/>
    <row r="353" ht="27.75" customHeight="1"/>
    <row r="354" ht="27.75" customHeight="1"/>
    <row r="355" ht="27.75" customHeight="1"/>
    <row r="356" ht="27.75" customHeight="1"/>
    <row r="357" ht="27.75" customHeight="1"/>
    <row r="358" ht="27.75" customHeight="1"/>
    <row r="359" ht="27.75" customHeight="1"/>
    <row r="360" ht="27.75" customHeight="1"/>
    <row r="361" ht="27.75" customHeight="1"/>
    <row r="362" ht="27.75" customHeight="1"/>
    <row r="363" ht="27.75" customHeight="1"/>
    <row r="364" ht="27.75" customHeight="1"/>
    <row r="365" ht="27.75" customHeight="1"/>
    <row r="366" ht="27.75" customHeight="1"/>
    <row r="367" ht="27.75" customHeight="1"/>
    <row r="368" ht="27.75" customHeight="1"/>
    <row r="369" ht="27.75" customHeight="1"/>
    <row r="370" ht="27.75" customHeight="1"/>
    <row r="371" ht="27.75" customHeight="1"/>
    <row r="372" ht="27.75" customHeight="1"/>
    <row r="373" ht="27.75" customHeight="1"/>
    <row r="374" ht="27.75" customHeight="1"/>
    <row r="375" ht="27.75" customHeight="1"/>
    <row r="376" ht="27.75" customHeight="1"/>
    <row r="377" ht="27.75" customHeight="1"/>
    <row r="378" ht="27.75" customHeight="1"/>
    <row r="379" ht="27.75" customHeight="1"/>
    <row r="380" ht="27.75" customHeight="1"/>
    <row r="381" ht="27.75" customHeight="1"/>
    <row r="382" ht="27.75" customHeight="1"/>
    <row r="383" ht="27.75" customHeight="1"/>
    <row r="384" ht="27.75" customHeight="1"/>
    <row r="385" ht="27.75" customHeight="1"/>
    <row r="386" ht="27.75" customHeight="1"/>
    <row r="387" ht="27.75" customHeight="1"/>
    <row r="388" ht="27.75" customHeight="1"/>
    <row r="389" ht="27.75" customHeight="1"/>
    <row r="390" ht="27.75" customHeight="1"/>
    <row r="391" ht="27.75" customHeight="1"/>
    <row r="392" ht="27.75" customHeight="1"/>
    <row r="393" ht="27.75" customHeight="1"/>
    <row r="394" ht="27.75" customHeight="1"/>
    <row r="395" ht="27.75" customHeight="1"/>
    <row r="396" ht="27.75" customHeight="1"/>
    <row r="397" ht="27.75" customHeight="1"/>
    <row r="398" ht="27.75" customHeight="1"/>
    <row r="399" ht="27.75" customHeight="1"/>
    <row r="400" ht="27.75" customHeight="1"/>
    <row r="401" ht="27.75" customHeight="1"/>
    <row r="402" ht="27.75" customHeight="1"/>
    <row r="403" ht="27.75" customHeight="1"/>
    <row r="404" ht="27.75" customHeight="1"/>
    <row r="405" ht="27.75" customHeight="1"/>
    <row r="406" ht="27.75" customHeight="1"/>
    <row r="407" ht="27.75" customHeight="1"/>
    <row r="408" ht="27.75" customHeight="1"/>
    <row r="409" ht="27.75" customHeight="1"/>
    <row r="410" ht="27.75" customHeight="1"/>
    <row r="411" ht="27.75" customHeight="1"/>
    <row r="412" ht="27.75" customHeight="1"/>
    <row r="413" ht="27.75" customHeight="1"/>
    <row r="414" ht="27.75" customHeight="1"/>
    <row r="415" ht="27.75" customHeight="1"/>
    <row r="416" ht="27.75" customHeight="1"/>
    <row r="417" ht="27.75" customHeight="1"/>
    <row r="418" ht="27.75" customHeight="1"/>
    <row r="419" ht="27.75" customHeight="1"/>
    <row r="420" ht="27.75" customHeight="1"/>
    <row r="421" ht="27.75" customHeight="1"/>
    <row r="422" ht="27.75" customHeight="1"/>
    <row r="423" ht="27.75" customHeight="1"/>
    <row r="424" ht="27.75" customHeight="1"/>
    <row r="425" ht="27.75" customHeight="1"/>
    <row r="426" ht="27.75" customHeight="1"/>
    <row r="427" ht="27.75" customHeight="1"/>
    <row r="428" ht="27.75" customHeight="1"/>
    <row r="429" ht="27.75" customHeight="1"/>
    <row r="430" ht="27.75" customHeight="1"/>
    <row r="431" ht="27.75" customHeight="1"/>
    <row r="432" ht="27.75" customHeight="1"/>
    <row r="433" ht="27.75" customHeight="1"/>
    <row r="434" ht="27.75" customHeight="1"/>
    <row r="435" ht="27.75" customHeight="1"/>
    <row r="436" ht="27.75" customHeight="1"/>
    <row r="437" ht="27.75" customHeight="1"/>
    <row r="438" ht="27.75" customHeight="1"/>
    <row r="439" ht="27.75" customHeight="1"/>
    <row r="440" ht="27.75" customHeight="1"/>
    <row r="441" ht="27.75" customHeight="1"/>
    <row r="442" ht="27.75" customHeight="1"/>
    <row r="443" ht="27.75" customHeight="1"/>
    <row r="444" ht="27.75" customHeight="1"/>
    <row r="445" ht="27.75" customHeight="1"/>
    <row r="446" ht="27.75" customHeight="1"/>
    <row r="447" ht="27.75" customHeight="1"/>
    <row r="448" ht="27.75" customHeight="1"/>
    <row r="449" ht="27.75" customHeight="1"/>
    <row r="450" ht="27.75" customHeight="1"/>
    <row r="451" ht="27.75" customHeight="1"/>
    <row r="452" ht="27.75" customHeight="1"/>
    <row r="453" ht="27.75" customHeight="1"/>
    <row r="454" ht="27.75" customHeight="1"/>
    <row r="455" ht="27.75" customHeight="1"/>
    <row r="456" ht="27.75" customHeight="1"/>
    <row r="457" ht="27.75" customHeight="1"/>
    <row r="458" ht="27.75" customHeight="1"/>
    <row r="459" ht="27.75" customHeight="1"/>
    <row r="460" ht="27.75" customHeight="1"/>
    <row r="461" ht="27.75" customHeight="1"/>
    <row r="462" ht="27.75" customHeight="1"/>
    <row r="463" ht="27.75" customHeight="1"/>
    <row r="464" ht="27.75" customHeight="1"/>
    <row r="465" ht="27.75" customHeight="1"/>
    <row r="466" ht="27.75" customHeight="1"/>
    <row r="467" ht="27.75" customHeight="1"/>
    <row r="468" ht="27.75" customHeight="1"/>
    <row r="469" ht="27.75" customHeight="1"/>
    <row r="470" ht="27.75" customHeight="1"/>
    <row r="471" ht="27.75" customHeight="1"/>
    <row r="472" ht="27.75" customHeight="1"/>
    <row r="473" ht="27.75" customHeight="1"/>
    <row r="474" ht="27.75" customHeight="1"/>
    <row r="475" ht="27.75" customHeight="1"/>
    <row r="476" ht="27.75" customHeight="1"/>
    <row r="477" ht="27.75" customHeight="1"/>
    <row r="478" ht="27.75" customHeight="1"/>
    <row r="479" ht="27.75" customHeight="1"/>
    <row r="480" ht="27.75" customHeight="1"/>
    <row r="481" ht="27.75" customHeight="1"/>
    <row r="482" ht="27.75" customHeight="1"/>
    <row r="483" ht="27.75" customHeight="1"/>
    <row r="484" ht="27.75" customHeight="1"/>
    <row r="485" ht="27.75" customHeight="1"/>
    <row r="486" ht="27.75" customHeight="1"/>
    <row r="487" ht="27.75" customHeight="1"/>
    <row r="488" ht="27.75" customHeight="1"/>
    <row r="489" ht="27.75" customHeight="1"/>
    <row r="490" ht="27.75" customHeight="1"/>
    <row r="491" ht="27.75" customHeight="1"/>
    <row r="492" ht="27.75" customHeight="1"/>
    <row r="493" ht="27.75" customHeight="1"/>
    <row r="494" ht="27.75" customHeight="1"/>
    <row r="495" ht="27.75" customHeight="1"/>
    <row r="496" ht="27.75" customHeight="1"/>
    <row r="497" ht="27.75" customHeight="1"/>
    <row r="498" ht="27.75" customHeight="1"/>
    <row r="499" ht="27.75" customHeight="1"/>
    <row r="500" ht="27.75" customHeight="1"/>
    <row r="501" ht="27.75" customHeight="1"/>
    <row r="502" ht="27.75" customHeight="1"/>
    <row r="503" ht="27.75" customHeight="1"/>
    <row r="504" ht="27.75" customHeight="1"/>
    <row r="505" ht="27.75" customHeight="1"/>
    <row r="506" ht="27.75" customHeight="1"/>
    <row r="507" ht="27.75" customHeight="1"/>
    <row r="508" ht="27.75" customHeight="1"/>
    <row r="509" ht="27.75" customHeight="1"/>
    <row r="510" ht="27.75" customHeight="1"/>
    <row r="511" ht="27.75" customHeight="1"/>
    <row r="512" ht="27.75" customHeight="1"/>
    <row r="513" ht="27.75" customHeight="1"/>
    <row r="514" ht="27.75" customHeight="1"/>
    <row r="515" ht="27.75" customHeight="1"/>
    <row r="516" ht="27.75" customHeight="1"/>
    <row r="517" ht="27.75" customHeight="1"/>
    <row r="518" ht="27.75" customHeight="1"/>
    <row r="519" ht="27.75" customHeight="1"/>
    <row r="520" ht="27.75" customHeight="1"/>
    <row r="521" ht="27.75" customHeight="1"/>
    <row r="522" ht="27.75" customHeight="1"/>
    <row r="523" ht="27.75" customHeight="1"/>
    <row r="524" ht="27.75" customHeight="1"/>
    <row r="525" ht="27.75" customHeight="1"/>
    <row r="526" ht="27.75" customHeight="1"/>
    <row r="527" ht="27.75" customHeight="1"/>
    <row r="528" ht="27.75" customHeight="1"/>
    <row r="529" ht="27.75" customHeight="1"/>
    <row r="530" ht="27.75" customHeight="1"/>
    <row r="531" ht="27.75" customHeight="1"/>
    <row r="532" ht="27.75" customHeight="1"/>
    <row r="533" ht="27.75" customHeight="1"/>
    <row r="534" ht="27.75" customHeight="1"/>
    <row r="535" ht="27.75" customHeight="1"/>
    <row r="536" ht="27.75" customHeight="1"/>
    <row r="537" ht="27.75" customHeight="1"/>
    <row r="538" ht="27.75" customHeight="1"/>
    <row r="539" ht="27.75" customHeight="1"/>
    <row r="540" ht="27.75" customHeight="1"/>
    <row r="541" ht="27.75" customHeight="1"/>
    <row r="542" ht="27.75" customHeight="1"/>
    <row r="543" ht="27.75" customHeight="1"/>
    <row r="544" ht="27.75" customHeight="1"/>
    <row r="545" ht="27.75" customHeight="1"/>
    <row r="546" ht="27.75" customHeight="1"/>
    <row r="547" ht="27.75" customHeight="1"/>
    <row r="548" ht="27.75" customHeight="1"/>
    <row r="549" ht="27.75" customHeight="1"/>
    <row r="550" ht="27.75" customHeight="1"/>
    <row r="551" ht="27.75" customHeight="1"/>
    <row r="552" ht="27.75" customHeight="1"/>
    <row r="553" ht="27.75" customHeight="1"/>
    <row r="554" ht="27.75" customHeight="1"/>
    <row r="555" ht="27.75" customHeight="1"/>
    <row r="556" ht="27.75" customHeight="1"/>
    <row r="557" ht="27.75" customHeight="1"/>
    <row r="558" ht="27.75" customHeight="1"/>
    <row r="559" ht="27.75" customHeight="1"/>
    <row r="560" ht="27.75" customHeight="1"/>
    <row r="561" ht="27.75" customHeight="1"/>
    <row r="562" ht="27.75" customHeight="1"/>
    <row r="563" ht="27.75" customHeight="1"/>
    <row r="564" ht="27.75" customHeight="1"/>
    <row r="565" ht="27.75" customHeight="1"/>
    <row r="566" ht="27.75" customHeight="1"/>
    <row r="567" ht="27.75" customHeight="1"/>
    <row r="568" ht="27.75" customHeight="1"/>
    <row r="569" ht="27.75" customHeight="1"/>
    <row r="570" ht="27.75" customHeight="1"/>
    <row r="571" ht="27.75" customHeight="1"/>
    <row r="572" ht="27.75" customHeight="1"/>
    <row r="573" ht="27.75" customHeight="1"/>
    <row r="574" ht="27.75" customHeight="1"/>
    <row r="575" ht="27.75" customHeight="1"/>
    <row r="576" ht="27.75" customHeight="1"/>
    <row r="577" ht="27.75" customHeight="1"/>
    <row r="578" ht="27.75" customHeight="1"/>
    <row r="579" ht="27.75" customHeight="1"/>
    <row r="580" ht="27.75" customHeight="1"/>
    <row r="581" ht="27.75" customHeight="1"/>
    <row r="582" ht="27.75" customHeight="1"/>
    <row r="583" ht="27.75" customHeight="1"/>
    <row r="584" ht="27.75" customHeight="1"/>
    <row r="585" ht="27.75" customHeight="1"/>
    <row r="586" ht="27.75" customHeight="1"/>
    <row r="587" ht="27.75" customHeight="1"/>
    <row r="588" ht="27.75" customHeight="1"/>
    <row r="589" ht="27.75" customHeight="1"/>
    <row r="590" ht="27.75" customHeight="1"/>
    <row r="591" ht="27.75" customHeight="1"/>
    <row r="592" ht="27.75" customHeight="1"/>
    <row r="593" ht="27.75" customHeight="1"/>
    <row r="594" ht="27.75" customHeight="1"/>
    <row r="595" ht="27.75" customHeight="1"/>
    <row r="596" ht="27.75" customHeight="1"/>
    <row r="597" ht="27.75" customHeight="1"/>
    <row r="598" ht="27.75" customHeight="1"/>
    <row r="599" ht="27.75" customHeight="1"/>
    <row r="600" ht="27.75" customHeight="1"/>
    <row r="601" ht="27.75" customHeight="1"/>
    <row r="602" ht="27.75" customHeight="1"/>
    <row r="603" ht="27.75" customHeight="1"/>
    <row r="604" ht="27.75" customHeight="1"/>
    <row r="605" ht="27.75" customHeight="1"/>
    <row r="606" ht="27.75" customHeight="1"/>
    <row r="607" ht="27.75" customHeight="1"/>
    <row r="608" ht="27.75" customHeight="1"/>
    <row r="609" ht="27.75" customHeight="1"/>
    <row r="610" ht="27.75" customHeight="1"/>
    <row r="611" ht="27.75" customHeight="1"/>
    <row r="612" ht="27.75" customHeight="1"/>
    <row r="613" ht="27.75" customHeight="1"/>
    <row r="614" ht="27.75" customHeight="1"/>
    <row r="615" ht="27.75" customHeight="1"/>
    <row r="616" ht="27.75" customHeight="1"/>
    <row r="617" ht="27.75" customHeight="1"/>
    <row r="618" ht="27.75" customHeight="1"/>
    <row r="619" ht="27.75" customHeight="1"/>
    <row r="620" ht="27.75" customHeight="1"/>
    <row r="621" ht="27.75" customHeight="1"/>
    <row r="622" ht="27.75" customHeight="1"/>
    <row r="623" ht="27.75" customHeight="1"/>
    <row r="624" ht="27.75" customHeight="1"/>
    <row r="625" ht="27.75" customHeight="1"/>
    <row r="626" ht="27.75" customHeight="1"/>
    <row r="627" ht="27.75" customHeight="1"/>
    <row r="628" ht="27.75" customHeight="1"/>
    <row r="629" ht="27.75" customHeight="1"/>
    <row r="630" ht="27.75" customHeight="1"/>
    <row r="631" ht="27.75" customHeight="1"/>
    <row r="632" ht="27.75" customHeight="1"/>
    <row r="633" ht="27.75" customHeight="1"/>
    <row r="634" ht="27.75" customHeight="1"/>
    <row r="635" ht="27.75" customHeight="1"/>
    <row r="636" ht="27.75" customHeight="1"/>
    <row r="637" ht="27.75" customHeight="1"/>
    <row r="638" ht="27.75" customHeight="1"/>
    <row r="639" ht="27.75" customHeight="1"/>
    <row r="640" ht="27.75" customHeight="1"/>
    <row r="641" ht="27.75" customHeight="1"/>
    <row r="642" ht="27.75" customHeight="1"/>
    <row r="643" ht="27.75" customHeight="1"/>
    <row r="644" ht="27.75" customHeight="1"/>
    <row r="645" ht="27.75" customHeight="1"/>
    <row r="646" ht="27.75" customHeight="1"/>
    <row r="647" ht="27.75" customHeight="1"/>
    <row r="648" ht="27.75" customHeight="1"/>
    <row r="649" ht="27.75" customHeight="1"/>
    <row r="650" ht="27.75" customHeight="1"/>
    <row r="651" ht="27.75" customHeight="1"/>
    <row r="652" ht="27.75" customHeight="1"/>
    <row r="653" ht="27.75" customHeight="1"/>
    <row r="654" ht="27.75" customHeight="1"/>
    <row r="655" ht="27.75" customHeight="1"/>
    <row r="656" ht="27.75" customHeight="1"/>
    <row r="657" ht="27.75" customHeight="1"/>
    <row r="658" ht="27.75" customHeight="1"/>
    <row r="659" ht="27.75" customHeight="1"/>
    <row r="660" ht="27.75" customHeight="1"/>
    <row r="661" ht="27.75" customHeight="1"/>
    <row r="662" ht="27.75" customHeight="1"/>
    <row r="663" ht="27.75" customHeight="1"/>
    <row r="664" ht="27.75" customHeight="1"/>
    <row r="665" ht="27.75" customHeight="1"/>
    <row r="666" ht="27.75" customHeight="1"/>
    <row r="667" ht="27.75" customHeight="1"/>
    <row r="668" ht="27.75" customHeight="1"/>
    <row r="669" ht="27.75" customHeight="1"/>
    <row r="670" ht="27.75" customHeight="1"/>
    <row r="671" ht="27.75" customHeight="1"/>
    <row r="672" ht="27.75" customHeight="1"/>
    <row r="673" ht="27.75" customHeight="1"/>
    <row r="674" ht="27.75" customHeight="1"/>
    <row r="675" ht="27.75" customHeight="1"/>
    <row r="676" ht="27.75" customHeight="1"/>
    <row r="677" ht="27.75" customHeight="1"/>
    <row r="678" ht="27.75" customHeight="1"/>
    <row r="679" ht="27.75" customHeight="1"/>
    <row r="680" ht="27.75" customHeight="1"/>
    <row r="681" ht="27.75" customHeight="1"/>
    <row r="682" ht="27.75" customHeight="1"/>
    <row r="683" ht="27.75" customHeight="1"/>
    <row r="684" ht="27.75" customHeight="1"/>
    <row r="685" ht="27.75" customHeight="1"/>
    <row r="686" ht="27.75" customHeight="1"/>
    <row r="687" ht="27.75" customHeight="1"/>
    <row r="688" ht="27.75" customHeight="1"/>
    <row r="689" ht="27.75" customHeight="1"/>
    <row r="690" ht="27.75" customHeight="1"/>
    <row r="691" ht="27.75" customHeight="1"/>
    <row r="692" ht="27.75" customHeight="1"/>
    <row r="693" ht="27.75" customHeight="1"/>
    <row r="694" ht="27.75" customHeight="1"/>
    <row r="695" ht="27.75" customHeight="1"/>
    <row r="696" ht="27.75" customHeight="1"/>
    <row r="697" ht="27.75" customHeight="1"/>
    <row r="698" ht="27.75" customHeight="1"/>
    <row r="699" ht="27.75" customHeight="1"/>
    <row r="700" ht="27.75" customHeight="1"/>
    <row r="701" ht="27.75" customHeight="1"/>
    <row r="702" ht="27.75" customHeight="1"/>
    <row r="703" ht="27.75" customHeight="1"/>
    <row r="704" ht="27.75" customHeight="1"/>
    <row r="705" ht="27.75" customHeight="1"/>
    <row r="706" ht="27.75" customHeight="1"/>
    <row r="707" ht="27.75" customHeight="1"/>
    <row r="708" ht="27.75" customHeight="1"/>
    <row r="709" ht="27.75" customHeight="1"/>
    <row r="710" ht="27.75" customHeight="1"/>
    <row r="711" ht="27.75" customHeight="1"/>
    <row r="712" ht="27.75" customHeight="1"/>
    <row r="713" ht="27.75" customHeight="1"/>
    <row r="714" ht="27.75" customHeight="1"/>
    <row r="715" ht="27.75" customHeight="1"/>
    <row r="716" ht="27.75" customHeight="1"/>
    <row r="717" ht="27.75" customHeight="1"/>
    <row r="718" ht="27.75" customHeight="1"/>
    <row r="719" ht="27.75" customHeight="1"/>
    <row r="720" ht="27.75" customHeight="1"/>
    <row r="721" ht="27.75" customHeight="1"/>
    <row r="722" ht="27.75" customHeight="1"/>
    <row r="723" ht="27.75" customHeight="1"/>
    <row r="724" ht="27.75" customHeight="1"/>
    <row r="725" ht="27.75" customHeight="1"/>
    <row r="726" ht="27.75" customHeight="1"/>
    <row r="727" ht="27.75" customHeight="1"/>
    <row r="728" ht="27.75" customHeight="1"/>
    <row r="729" ht="27.75" customHeight="1"/>
    <row r="730" ht="27.75" customHeight="1"/>
    <row r="731" ht="27.75" customHeight="1"/>
    <row r="732" ht="27.75" customHeight="1"/>
    <row r="733" ht="27.75" customHeight="1"/>
    <row r="734" ht="27.75" customHeight="1"/>
    <row r="735" ht="27.75" customHeight="1"/>
    <row r="736" ht="27.75" customHeight="1"/>
    <row r="737" ht="27.75" customHeight="1"/>
    <row r="738" ht="27.75" customHeight="1"/>
    <row r="739" ht="27.75" customHeight="1"/>
    <row r="740" ht="27.75" customHeight="1"/>
    <row r="741" ht="27.75" customHeight="1"/>
    <row r="742" ht="27.75" customHeight="1"/>
    <row r="743" ht="27.75" customHeight="1"/>
    <row r="744" ht="27.75" customHeight="1"/>
    <row r="745" ht="27.75" customHeight="1"/>
    <row r="746" ht="27.75" customHeight="1"/>
    <row r="747" ht="27.75" customHeight="1"/>
    <row r="748" ht="27.75" customHeight="1"/>
    <row r="749" ht="27.75" customHeight="1"/>
    <row r="750" ht="27.75" customHeight="1"/>
    <row r="751" ht="27.75" customHeight="1"/>
    <row r="752" ht="27.75" customHeight="1"/>
    <row r="753" ht="27.75" customHeight="1"/>
    <row r="754" ht="27.75" customHeight="1"/>
    <row r="755" ht="27.75" customHeight="1"/>
    <row r="756" ht="27.75" customHeight="1"/>
    <row r="757" ht="27.75" customHeight="1"/>
    <row r="758" ht="27.75" customHeight="1"/>
    <row r="759" ht="27.75" customHeight="1"/>
    <row r="760" ht="27.75" customHeight="1"/>
    <row r="761" ht="27.75" customHeight="1"/>
    <row r="762" ht="27.75" customHeight="1"/>
    <row r="763" ht="27.75" customHeight="1"/>
    <row r="764" ht="27.75" customHeight="1"/>
    <row r="765" ht="27.75" customHeight="1"/>
    <row r="766" ht="27.75" customHeight="1"/>
    <row r="767" ht="27.75" customHeight="1"/>
    <row r="768" ht="27.75" customHeight="1"/>
    <row r="769" ht="27.75" customHeight="1"/>
    <row r="770" ht="27.75" customHeight="1"/>
    <row r="771" ht="27.75" customHeight="1"/>
    <row r="772" ht="27.75" customHeight="1"/>
    <row r="773" ht="27.75" customHeight="1"/>
    <row r="774" ht="27.75" customHeight="1"/>
    <row r="775" ht="27.75" customHeight="1"/>
    <row r="776" ht="27.75" customHeight="1"/>
    <row r="777" ht="27.75" customHeight="1"/>
    <row r="778" ht="27.75" customHeight="1"/>
    <row r="779" ht="27.75" customHeight="1"/>
    <row r="780" ht="27.75" customHeight="1"/>
    <row r="781" ht="27.75" customHeight="1"/>
    <row r="782" ht="27.75" customHeight="1"/>
    <row r="783" ht="27.75" customHeight="1"/>
    <row r="784" ht="27.75" customHeight="1"/>
    <row r="785" ht="27.75" customHeight="1"/>
    <row r="786" ht="27.75" customHeight="1"/>
    <row r="787" ht="27.75" customHeight="1"/>
    <row r="788" ht="27.75" customHeight="1"/>
    <row r="789" ht="27.75" customHeight="1"/>
    <row r="790" ht="27.75" customHeight="1"/>
    <row r="791" ht="27.75" customHeight="1"/>
    <row r="792" ht="27.75" customHeight="1"/>
    <row r="793" ht="27.75" customHeight="1"/>
    <row r="794" ht="27.75" customHeight="1"/>
    <row r="795" ht="27.75" customHeight="1"/>
    <row r="796" ht="27.75" customHeight="1"/>
    <row r="797" ht="27.75" customHeight="1"/>
    <row r="798" ht="27.75" customHeight="1"/>
    <row r="799" ht="27.75" customHeight="1"/>
    <row r="800" ht="27.75" customHeight="1"/>
    <row r="801" ht="27.75" customHeight="1"/>
    <row r="802" ht="27.75" customHeight="1"/>
    <row r="803" ht="27.75" customHeight="1"/>
    <row r="804" ht="27.75" customHeight="1"/>
    <row r="805" ht="27.75" customHeight="1"/>
    <row r="806" ht="27.75" customHeight="1"/>
    <row r="807" ht="27.75" customHeight="1"/>
    <row r="808" ht="27.75" customHeight="1"/>
    <row r="809" ht="27.75" customHeight="1"/>
    <row r="810" ht="27.75" customHeight="1"/>
    <row r="811" ht="27.75" customHeight="1"/>
    <row r="812" ht="27.75" customHeight="1"/>
    <row r="813" ht="27.75" customHeight="1"/>
    <row r="814" ht="27.75" customHeight="1"/>
    <row r="815" ht="27.75" customHeight="1"/>
    <row r="816" ht="27.75" customHeight="1"/>
    <row r="817" ht="27.75" customHeight="1"/>
    <row r="818" ht="27.75" customHeight="1"/>
    <row r="819" ht="27.75" customHeight="1"/>
    <row r="820" ht="27.75" customHeight="1"/>
    <row r="821" ht="27.75" customHeight="1"/>
    <row r="822" ht="27.75" customHeight="1"/>
    <row r="823" ht="27.75" customHeight="1"/>
    <row r="824" ht="27.75" customHeight="1"/>
    <row r="825" ht="27.75" customHeight="1"/>
    <row r="826" ht="27.75" customHeight="1"/>
    <row r="827" ht="27.75" customHeight="1"/>
    <row r="828" ht="27.75" customHeight="1"/>
    <row r="829" ht="27.75" customHeight="1"/>
    <row r="830" ht="27.75" customHeight="1"/>
    <row r="831" ht="27.75" customHeight="1"/>
    <row r="832" ht="27.75" customHeight="1"/>
    <row r="833" ht="27.75" customHeight="1"/>
    <row r="834" ht="27.75" customHeight="1"/>
    <row r="835" ht="27.75" customHeight="1"/>
    <row r="836" ht="27.75" customHeight="1"/>
    <row r="837" ht="27.75" customHeight="1"/>
    <row r="838" ht="27.75" customHeight="1"/>
    <row r="839" ht="27.75" customHeight="1"/>
    <row r="840" ht="27.75" customHeight="1"/>
    <row r="841" ht="27.75" customHeight="1"/>
    <row r="842" ht="27.75" customHeight="1"/>
    <row r="843" ht="27.75" customHeight="1"/>
    <row r="844" ht="27.75" customHeight="1"/>
    <row r="845" ht="27.75" customHeight="1"/>
    <row r="846" ht="27.75" customHeight="1"/>
    <row r="847" ht="27.75" customHeight="1"/>
    <row r="848" ht="27.75" customHeight="1"/>
    <row r="849" ht="27.75" customHeight="1"/>
    <row r="850" ht="27.75" customHeight="1"/>
    <row r="851" ht="27.75" customHeight="1"/>
    <row r="852" ht="27.75" customHeight="1"/>
    <row r="853" ht="27.75" customHeight="1"/>
    <row r="854" ht="27.75" customHeight="1"/>
    <row r="855" ht="27.75" customHeight="1"/>
    <row r="856" ht="27.75" customHeight="1"/>
    <row r="857" ht="27.75" customHeight="1"/>
    <row r="858" ht="27.75" customHeight="1"/>
    <row r="859" ht="27.75" customHeight="1"/>
    <row r="860" ht="27.75" customHeight="1"/>
    <row r="861" ht="27.75" customHeight="1"/>
    <row r="862" ht="27.75" customHeight="1"/>
    <row r="863" ht="27.75" customHeight="1"/>
    <row r="864" ht="27.75" customHeight="1"/>
    <row r="865" ht="27.75" customHeight="1"/>
    <row r="866" ht="27.75" customHeight="1"/>
    <row r="867" ht="27.75" customHeight="1"/>
    <row r="868" ht="27.75" customHeight="1"/>
    <row r="869" ht="27.75" customHeight="1"/>
    <row r="870" ht="27.75" customHeight="1"/>
    <row r="871" ht="27.75" customHeight="1"/>
    <row r="872" ht="27.75" customHeight="1"/>
    <row r="873" ht="27.75" customHeight="1"/>
    <row r="874" ht="27.75" customHeight="1"/>
    <row r="875" ht="27.75" customHeight="1"/>
    <row r="876" ht="27.75" customHeight="1"/>
    <row r="877" ht="27.75" customHeight="1"/>
    <row r="878" ht="27.75" customHeight="1"/>
    <row r="879" ht="27.75" customHeight="1"/>
    <row r="880" ht="27.75" customHeight="1"/>
    <row r="881" ht="27.75" customHeight="1"/>
    <row r="882" ht="27.75" customHeight="1"/>
    <row r="883" ht="27.75" customHeight="1"/>
    <row r="884" ht="27.75" customHeight="1"/>
    <row r="885" ht="27.75" customHeight="1"/>
    <row r="886" ht="27.75" customHeight="1"/>
    <row r="887" ht="27.75" customHeight="1"/>
    <row r="888" ht="27.75" customHeight="1"/>
    <row r="889" ht="27.75" customHeight="1"/>
    <row r="890" ht="27.75" customHeight="1"/>
    <row r="891" ht="27.75" customHeight="1"/>
    <row r="892" ht="27.75" customHeight="1"/>
    <row r="893" ht="27.75" customHeight="1"/>
    <row r="894" ht="27.75" customHeight="1"/>
    <row r="895" ht="27.75" customHeight="1"/>
    <row r="896" ht="27.75" customHeight="1"/>
    <row r="897" ht="27.75" customHeight="1"/>
    <row r="898" ht="27.75" customHeight="1"/>
    <row r="899" ht="27.75" customHeight="1"/>
    <row r="900" ht="27.75" customHeight="1"/>
    <row r="901" ht="27.75" customHeight="1"/>
    <row r="902" ht="27.75" customHeight="1"/>
    <row r="903" ht="27.75" customHeight="1"/>
    <row r="904" ht="27.75" customHeight="1"/>
    <row r="905" ht="27.75" customHeight="1"/>
    <row r="906" ht="27.75" customHeight="1"/>
    <row r="907" ht="27.75" customHeight="1"/>
    <row r="908" ht="27.75" customHeight="1"/>
    <row r="909" ht="27.75" customHeight="1"/>
    <row r="910" ht="27.75" customHeight="1"/>
    <row r="911" ht="27.75" customHeight="1"/>
    <row r="912" ht="27.75" customHeight="1"/>
    <row r="913" ht="27.75" customHeight="1"/>
    <row r="914" ht="27.75" customHeight="1"/>
    <row r="915" ht="27.75" customHeight="1"/>
    <row r="916" ht="27.75" customHeight="1"/>
    <row r="917" ht="27.75" customHeight="1"/>
    <row r="918" ht="27.75" customHeight="1"/>
    <row r="919" ht="27.75" customHeight="1"/>
    <row r="920" ht="27.75" customHeight="1"/>
    <row r="921" ht="27.75" customHeight="1"/>
    <row r="922" ht="27.75" customHeight="1"/>
    <row r="923" ht="27.75" customHeight="1"/>
    <row r="924" ht="27.75" customHeight="1"/>
    <row r="925" ht="27.75" customHeight="1"/>
    <row r="926" ht="27.75" customHeight="1"/>
    <row r="927" ht="27.75" customHeight="1"/>
    <row r="928" ht="27.75" customHeight="1"/>
    <row r="929" ht="27.75" customHeight="1"/>
    <row r="930" ht="27.75" customHeight="1"/>
    <row r="931" ht="27.75" customHeight="1"/>
    <row r="932" ht="27.75" customHeight="1"/>
    <row r="933" ht="27.75" customHeight="1"/>
    <row r="934" ht="27.75" customHeight="1"/>
    <row r="935" ht="27.75" customHeight="1"/>
    <row r="936" ht="27.75" customHeight="1"/>
    <row r="937" ht="27.75" customHeight="1"/>
    <row r="938" ht="27.75" customHeight="1"/>
    <row r="939" ht="27.75" customHeight="1"/>
    <row r="940" ht="27.75" customHeight="1"/>
    <row r="941" ht="27.75" customHeight="1"/>
    <row r="942" ht="27.75" customHeight="1"/>
    <row r="943" ht="27.75" customHeight="1"/>
    <row r="944" ht="27.75" customHeight="1"/>
    <row r="945" ht="27.75" customHeight="1"/>
    <row r="946" ht="27.75" customHeight="1"/>
    <row r="947" ht="27.75" customHeight="1"/>
    <row r="948" ht="27.75" customHeight="1"/>
    <row r="949" ht="27.75" customHeight="1"/>
    <row r="950" ht="27.75" customHeight="1"/>
    <row r="951" ht="27.75" customHeight="1"/>
    <row r="952" ht="27.75" customHeight="1"/>
    <row r="953" ht="27.75" customHeight="1"/>
    <row r="954" ht="27.75" customHeight="1"/>
    <row r="955" ht="27.75" customHeight="1"/>
    <row r="956" ht="27.75" customHeight="1"/>
    <row r="957" ht="27.75" customHeight="1"/>
    <row r="958" ht="27.75" customHeight="1"/>
    <row r="959" ht="27.75" customHeight="1"/>
    <row r="960" ht="27.75" customHeight="1"/>
    <row r="961" ht="27.75" customHeight="1"/>
    <row r="962" ht="27.75" customHeight="1"/>
    <row r="963" ht="27.75" customHeight="1"/>
    <row r="964" ht="27.75" customHeight="1"/>
    <row r="965" ht="27.75" customHeight="1"/>
    <row r="966" ht="27.75" customHeight="1"/>
    <row r="967" ht="27.75" customHeight="1"/>
    <row r="968" ht="27.75" customHeight="1"/>
    <row r="969" ht="27.75" customHeight="1"/>
    <row r="970" ht="27.75" customHeight="1"/>
    <row r="971" ht="27.75" customHeight="1"/>
    <row r="972" ht="27.75" customHeight="1"/>
    <row r="973" ht="27.75" customHeight="1"/>
    <row r="974" ht="27.75" customHeight="1"/>
    <row r="975" ht="27.75" customHeight="1"/>
    <row r="976" ht="27.75" customHeight="1"/>
    <row r="977" ht="27.75" customHeight="1"/>
    <row r="978" ht="27.75" customHeight="1"/>
    <row r="979" ht="27.75" customHeight="1"/>
    <row r="980" ht="27.75" customHeight="1"/>
    <row r="981" ht="27.75" customHeight="1"/>
    <row r="982" ht="27.75" customHeight="1"/>
    <row r="983" ht="27.75" customHeight="1"/>
    <row r="984" ht="27.75" customHeight="1"/>
    <row r="985" ht="27.75" customHeight="1"/>
    <row r="986" ht="27.75" customHeight="1"/>
    <row r="987" ht="27.75" customHeight="1"/>
    <row r="988" ht="27.75" customHeight="1"/>
    <row r="989" ht="27.75" customHeight="1"/>
    <row r="990" ht="27.75" customHeight="1"/>
    <row r="991" ht="27.75" customHeight="1"/>
    <row r="992" ht="27.75" customHeight="1"/>
    <row r="993" ht="27.75" customHeight="1"/>
    <row r="994" ht="27.75" customHeight="1"/>
    <row r="995" ht="27.75" customHeight="1"/>
    <row r="996" ht="27.75" customHeight="1"/>
    <row r="997" ht="27.75" customHeight="1"/>
    <row r="998" ht="27.75" customHeight="1"/>
    <row r="999" ht="27.75" customHeight="1"/>
    <row r="1000" ht="27.75" customHeight="1"/>
  </sheetData>
  <mergeCells count="1">
    <mergeCell ref="A3:C3"/>
  </mergeCells>
  <printOptions/>
  <pageMargins bottom="0.7479166666666667" footer="0.0" header="0.0" left="0.7083333333333334" right="0.7083333333333334" top="0.7479166666666667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08000"/>
    <pageSetUpPr fitToPage="1"/>
  </sheetPr>
  <sheetViews>
    <sheetView workbookViewId="0"/>
  </sheetViews>
  <sheetFormatPr customHeight="1" defaultColWidth="14.43" defaultRowHeight="15.0"/>
  <cols>
    <col customWidth="1" min="1" max="1" width="64.57"/>
    <col customWidth="1" min="2" max="2" width="48.43"/>
    <col customWidth="1" min="3" max="3" width="20.86"/>
    <col customWidth="1" min="4" max="4" width="39.57"/>
    <col customWidth="1" min="5" max="26" width="8.71"/>
  </cols>
  <sheetData>
    <row r="1" ht="27.75" customHeight="1">
      <c r="A1" s="258" t="str">
        <f>'профлист в завис. от объема'!A1</f>
        <v>От   05.05.2021г.</v>
      </c>
      <c r="D1" s="74"/>
    </row>
    <row r="2" ht="27.75" customHeight="1">
      <c r="D2" s="74"/>
    </row>
    <row r="3" ht="27.75" customHeight="1">
      <c r="D3" s="74"/>
    </row>
    <row r="4" ht="27.75" customHeight="1">
      <c r="A4" s="4" t="s">
        <v>315</v>
      </c>
    </row>
    <row r="5" ht="27.75" customHeight="1">
      <c r="A5" s="56" t="s">
        <v>316</v>
      </c>
      <c r="B5" s="56"/>
      <c r="C5" s="56"/>
      <c r="D5" s="233"/>
    </row>
    <row r="6" ht="27.75" customHeight="1">
      <c r="A6" s="234" t="s">
        <v>105</v>
      </c>
      <c r="B6" s="259"/>
      <c r="C6" s="235" t="s">
        <v>279</v>
      </c>
      <c r="D6" s="236" t="s">
        <v>280</v>
      </c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</row>
    <row r="7" ht="27.75" customHeight="1">
      <c r="A7" s="63" t="s">
        <v>317</v>
      </c>
      <c r="B7" s="260"/>
      <c r="C7" s="80" t="s">
        <v>59</v>
      </c>
      <c r="D7" s="261">
        <v>2200.0</v>
      </c>
    </row>
    <row r="8" ht="27.75" customHeight="1">
      <c r="A8" s="63" t="s">
        <v>318</v>
      </c>
      <c r="B8" s="81"/>
      <c r="C8" s="80" t="s">
        <v>59</v>
      </c>
      <c r="D8" s="261">
        <v>2300.0</v>
      </c>
    </row>
    <row r="9" ht="27.75" customHeight="1">
      <c r="A9" s="63" t="s">
        <v>319</v>
      </c>
      <c r="B9" s="82"/>
      <c r="C9" s="80" t="s">
        <v>59</v>
      </c>
      <c r="D9" s="261">
        <v>2100.0</v>
      </c>
    </row>
    <row r="10" ht="27.75" customHeight="1">
      <c r="A10" s="262"/>
      <c r="B10" s="61"/>
      <c r="C10" s="61"/>
      <c r="D10" s="62"/>
    </row>
    <row r="11" ht="57.0" customHeight="1">
      <c r="A11" s="263" t="s">
        <v>320</v>
      </c>
      <c r="B11" s="260"/>
      <c r="C11" s="80" t="s">
        <v>59</v>
      </c>
      <c r="D11" s="261">
        <v>4000.0</v>
      </c>
    </row>
    <row r="12" ht="63.75" customHeight="1">
      <c r="A12" s="264" t="s">
        <v>321</v>
      </c>
      <c r="B12" s="265"/>
      <c r="C12" s="240" t="s">
        <v>59</v>
      </c>
      <c r="D12" s="266">
        <v>5700.0</v>
      </c>
    </row>
    <row r="13" ht="27.75" customHeight="1"/>
    <row r="14" ht="27.75" customHeight="1"/>
    <row r="15" ht="93.75" customHeight="1">
      <c r="D15" s="74"/>
    </row>
    <row r="16" ht="14.25" customHeight="1">
      <c r="D16" s="74"/>
    </row>
    <row r="17" ht="20.25" customHeight="1">
      <c r="D17" s="74"/>
    </row>
    <row r="18" ht="20.25" customHeight="1">
      <c r="D18" s="74"/>
    </row>
    <row r="19" ht="14.25" customHeight="1">
      <c r="D19" s="74"/>
    </row>
    <row r="20" ht="14.25" customHeight="1">
      <c r="D20" s="74"/>
    </row>
    <row r="21" ht="14.25" customHeight="1">
      <c r="D21" s="74"/>
    </row>
    <row r="22" ht="14.25" customHeight="1">
      <c r="D22" s="74"/>
    </row>
    <row r="23" ht="14.25" customHeight="1">
      <c r="D23" s="74"/>
    </row>
    <row r="24" ht="14.25" customHeight="1">
      <c r="D24" s="74"/>
    </row>
    <row r="25" ht="14.25" customHeight="1">
      <c r="D25" s="74"/>
    </row>
    <row r="26" ht="14.25" customHeight="1">
      <c r="D26" s="74"/>
    </row>
    <row r="27" ht="14.25" customHeight="1">
      <c r="D27" s="74"/>
    </row>
    <row r="28" ht="14.25" customHeight="1">
      <c r="D28" s="74"/>
    </row>
    <row r="29" ht="14.25" customHeight="1">
      <c r="D29" s="74"/>
    </row>
    <row r="30" ht="14.25" customHeight="1">
      <c r="D30" s="74"/>
    </row>
    <row r="31" ht="14.25" customHeight="1">
      <c r="D31" s="74"/>
    </row>
    <row r="32" ht="14.25" customHeight="1">
      <c r="D32" s="74"/>
    </row>
    <row r="33" ht="14.25" customHeight="1">
      <c r="D33" s="74"/>
    </row>
    <row r="34" ht="14.25" customHeight="1">
      <c r="D34" s="74"/>
    </row>
    <row r="35" ht="14.25" customHeight="1">
      <c r="D35" s="74"/>
    </row>
    <row r="36" ht="14.25" customHeight="1">
      <c r="D36" s="74"/>
    </row>
    <row r="37" ht="14.25" customHeight="1">
      <c r="D37" s="74"/>
    </row>
    <row r="38" ht="14.25" customHeight="1">
      <c r="D38" s="74"/>
    </row>
    <row r="39" ht="14.25" customHeight="1">
      <c r="D39" s="74"/>
    </row>
    <row r="40" ht="14.25" customHeight="1">
      <c r="D40" s="74"/>
    </row>
    <row r="41" ht="14.25" customHeight="1">
      <c r="D41" s="74"/>
    </row>
    <row r="42" ht="14.25" customHeight="1">
      <c r="D42" s="74"/>
    </row>
    <row r="43" ht="14.25" customHeight="1">
      <c r="D43" s="74"/>
    </row>
    <row r="44" ht="14.25" customHeight="1">
      <c r="D44" s="74"/>
    </row>
    <row r="45" ht="14.25" customHeight="1">
      <c r="D45" s="74"/>
    </row>
    <row r="46" ht="14.25" customHeight="1">
      <c r="D46" s="74"/>
    </row>
    <row r="47" ht="14.25" customHeight="1">
      <c r="D47" s="74"/>
    </row>
    <row r="48" ht="14.25" customHeight="1">
      <c r="D48" s="74"/>
    </row>
    <row r="49" ht="14.25" customHeight="1">
      <c r="D49" s="74"/>
    </row>
    <row r="50" ht="14.25" customHeight="1">
      <c r="D50" s="74"/>
    </row>
    <row r="51" ht="14.25" customHeight="1">
      <c r="D51" s="74"/>
    </row>
    <row r="52" ht="14.25" customHeight="1">
      <c r="D52" s="74"/>
    </row>
    <row r="53" ht="14.25" customHeight="1">
      <c r="D53" s="74"/>
    </row>
    <row r="54" ht="14.25" customHeight="1">
      <c r="D54" s="74"/>
    </row>
    <row r="55" ht="14.25" customHeight="1">
      <c r="D55" s="74"/>
    </row>
    <row r="56" ht="14.25" customHeight="1">
      <c r="D56" s="74"/>
    </row>
    <row r="57" ht="14.25" customHeight="1">
      <c r="D57" s="74"/>
    </row>
    <row r="58" ht="14.25" customHeight="1">
      <c r="D58" s="74"/>
    </row>
    <row r="59" ht="14.25" customHeight="1">
      <c r="D59" s="74"/>
    </row>
    <row r="60" ht="14.25" customHeight="1">
      <c r="D60" s="74"/>
    </row>
    <row r="61" ht="14.25" customHeight="1">
      <c r="D61" s="74"/>
    </row>
    <row r="62" ht="14.25" customHeight="1">
      <c r="D62" s="74"/>
    </row>
    <row r="63" ht="14.25" customHeight="1">
      <c r="D63" s="74"/>
    </row>
    <row r="64" ht="14.25" customHeight="1">
      <c r="D64" s="74"/>
    </row>
    <row r="65" ht="14.25" customHeight="1">
      <c r="D65" s="74"/>
    </row>
    <row r="66" ht="14.25" customHeight="1">
      <c r="D66" s="74"/>
    </row>
    <row r="67" ht="14.25" customHeight="1">
      <c r="D67" s="74"/>
    </row>
    <row r="68" ht="14.25" customHeight="1">
      <c r="D68" s="74"/>
    </row>
    <row r="69" ht="14.25" customHeight="1">
      <c r="D69" s="74"/>
    </row>
    <row r="70" ht="14.25" customHeight="1">
      <c r="D70" s="74"/>
    </row>
    <row r="71" ht="14.25" customHeight="1">
      <c r="D71" s="74"/>
    </row>
    <row r="72" ht="14.25" customHeight="1">
      <c r="D72" s="74"/>
    </row>
    <row r="73" ht="14.25" customHeight="1">
      <c r="D73" s="74"/>
    </row>
    <row r="74" ht="14.25" customHeight="1">
      <c r="D74" s="74"/>
    </row>
    <row r="75" ht="14.25" customHeight="1">
      <c r="D75" s="74"/>
    </row>
    <row r="76" ht="14.25" customHeight="1">
      <c r="D76" s="74"/>
    </row>
    <row r="77" ht="14.25" customHeight="1">
      <c r="D77" s="74"/>
    </row>
    <row r="78" ht="14.25" customHeight="1">
      <c r="D78" s="74"/>
    </row>
    <row r="79" ht="14.25" customHeight="1">
      <c r="D79" s="74"/>
    </row>
    <row r="80" ht="14.25" customHeight="1">
      <c r="D80" s="74"/>
    </row>
    <row r="81" ht="14.25" customHeight="1">
      <c r="D81" s="74"/>
    </row>
    <row r="82" ht="14.25" customHeight="1">
      <c r="D82" s="74"/>
    </row>
    <row r="83" ht="14.25" customHeight="1">
      <c r="D83" s="74"/>
    </row>
    <row r="84" ht="14.25" customHeight="1">
      <c r="D84" s="74"/>
    </row>
    <row r="85" ht="14.25" customHeight="1">
      <c r="D85" s="74"/>
    </row>
    <row r="86" ht="14.25" customHeight="1">
      <c r="D86" s="74"/>
    </row>
    <row r="87" ht="14.25" customHeight="1">
      <c r="D87" s="74"/>
    </row>
    <row r="88" ht="14.25" customHeight="1">
      <c r="D88" s="74"/>
    </row>
    <row r="89" ht="14.25" customHeight="1">
      <c r="D89" s="74"/>
    </row>
    <row r="90" ht="14.25" customHeight="1">
      <c r="D90" s="74"/>
    </row>
    <row r="91" ht="14.25" customHeight="1">
      <c r="D91" s="74"/>
    </row>
    <row r="92" ht="14.25" customHeight="1">
      <c r="D92" s="74"/>
    </row>
    <row r="93" ht="14.25" customHeight="1">
      <c r="D93" s="74"/>
    </row>
    <row r="94" ht="14.25" customHeight="1">
      <c r="D94" s="74"/>
    </row>
    <row r="95" ht="14.25" customHeight="1">
      <c r="D95" s="74"/>
    </row>
    <row r="96" ht="14.25" customHeight="1">
      <c r="D96" s="74"/>
    </row>
    <row r="97" ht="14.25" customHeight="1">
      <c r="D97" s="74"/>
    </row>
    <row r="98" ht="14.25" customHeight="1">
      <c r="D98" s="74"/>
    </row>
    <row r="99" ht="14.25" customHeight="1">
      <c r="D99" s="74"/>
    </row>
    <row r="100" ht="14.25" customHeight="1">
      <c r="D100" s="74"/>
    </row>
    <row r="101" ht="14.25" customHeight="1">
      <c r="D101" s="74"/>
    </row>
    <row r="102" ht="14.25" customHeight="1">
      <c r="D102" s="74"/>
    </row>
    <row r="103" ht="14.25" customHeight="1">
      <c r="D103" s="74"/>
    </row>
    <row r="104" ht="14.25" customHeight="1">
      <c r="D104" s="74"/>
    </row>
    <row r="105" ht="14.25" customHeight="1">
      <c r="D105" s="74"/>
    </row>
    <row r="106" ht="14.25" customHeight="1">
      <c r="D106" s="74"/>
    </row>
    <row r="107" ht="14.25" customHeight="1">
      <c r="D107" s="74"/>
    </row>
    <row r="108" ht="14.25" customHeight="1">
      <c r="D108" s="74"/>
    </row>
    <row r="109" ht="14.25" customHeight="1">
      <c r="D109" s="74"/>
    </row>
    <row r="110" ht="14.25" customHeight="1">
      <c r="D110" s="74"/>
    </row>
    <row r="111" ht="14.25" customHeight="1">
      <c r="D111" s="74"/>
    </row>
    <row r="112" ht="14.25" customHeight="1">
      <c r="D112" s="74"/>
    </row>
    <row r="113" ht="14.25" customHeight="1">
      <c r="D113" s="74"/>
    </row>
    <row r="114" ht="14.25" customHeight="1">
      <c r="D114" s="74"/>
    </row>
    <row r="115" ht="14.25" customHeight="1">
      <c r="D115" s="74"/>
    </row>
    <row r="116" ht="14.25" customHeight="1">
      <c r="D116" s="74"/>
    </row>
    <row r="117" ht="14.25" customHeight="1">
      <c r="D117" s="74"/>
    </row>
    <row r="118" ht="14.25" customHeight="1">
      <c r="D118" s="74"/>
    </row>
    <row r="119" ht="14.25" customHeight="1">
      <c r="D119" s="74"/>
    </row>
    <row r="120" ht="14.25" customHeight="1">
      <c r="D120" s="74"/>
    </row>
    <row r="121" ht="14.25" customHeight="1">
      <c r="D121" s="74"/>
    </row>
    <row r="122" ht="14.25" customHeight="1">
      <c r="D122" s="74"/>
    </row>
    <row r="123" ht="14.25" customHeight="1">
      <c r="D123" s="74"/>
    </row>
    <row r="124" ht="14.25" customHeight="1">
      <c r="D124" s="74"/>
    </row>
    <row r="125" ht="14.25" customHeight="1">
      <c r="D125" s="74"/>
    </row>
    <row r="126" ht="14.25" customHeight="1">
      <c r="D126" s="74"/>
    </row>
    <row r="127" ht="14.25" customHeight="1">
      <c r="D127" s="74"/>
    </row>
    <row r="128" ht="14.25" customHeight="1">
      <c r="D128" s="74"/>
    </row>
    <row r="129" ht="14.25" customHeight="1">
      <c r="D129" s="74"/>
    </row>
    <row r="130" ht="14.25" customHeight="1">
      <c r="D130" s="74"/>
    </row>
    <row r="131" ht="14.25" customHeight="1">
      <c r="D131" s="74"/>
    </row>
    <row r="132" ht="14.25" customHeight="1">
      <c r="D132" s="74"/>
    </row>
    <row r="133" ht="14.25" customHeight="1">
      <c r="D133" s="74"/>
    </row>
    <row r="134" ht="14.25" customHeight="1">
      <c r="D134" s="74"/>
    </row>
    <row r="135" ht="14.25" customHeight="1">
      <c r="D135" s="74"/>
    </row>
    <row r="136" ht="14.25" customHeight="1">
      <c r="D136" s="74"/>
    </row>
    <row r="137" ht="14.25" customHeight="1">
      <c r="D137" s="74"/>
    </row>
    <row r="138" ht="14.25" customHeight="1">
      <c r="D138" s="74"/>
    </row>
    <row r="139" ht="14.25" customHeight="1">
      <c r="D139" s="74"/>
    </row>
    <row r="140" ht="14.25" customHeight="1">
      <c r="D140" s="74"/>
    </row>
    <row r="141" ht="14.25" customHeight="1">
      <c r="D141" s="74"/>
    </row>
    <row r="142" ht="14.25" customHeight="1">
      <c r="D142" s="74"/>
    </row>
    <row r="143" ht="14.25" customHeight="1">
      <c r="D143" s="74"/>
    </row>
    <row r="144" ht="14.25" customHeight="1">
      <c r="D144" s="74"/>
    </row>
    <row r="145" ht="14.25" customHeight="1">
      <c r="D145" s="74"/>
    </row>
    <row r="146" ht="14.25" customHeight="1">
      <c r="D146" s="74"/>
    </row>
    <row r="147" ht="14.25" customHeight="1">
      <c r="D147" s="74"/>
    </row>
    <row r="148" ht="14.25" customHeight="1">
      <c r="D148" s="74"/>
    </row>
    <row r="149" ht="14.25" customHeight="1">
      <c r="D149" s="74"/>
    </row>
    <row r="150" ht="14.25" customHeight="1">
      <c r="D150" s="74"/>
    </row>
    <row r="151" ht="14.25" customHeight="1">
      <c r="D151" s="74"/>
    </row>
    <row r="152" ht="14.25" customHeight="1">
      <c r="D152" s="74"/>
    </row>
    <row r="153" ht="14.25" customHeight="1">
      <c r="D153" s="74"/>
    </row>
    <row r="154" ht="14.25" customHeight="1">
      <c r="D154" s="74"/>
    </row>
    <row r="155" ht="14.25" customHeight="1">
      <c r="D155" s="74"/>
    </row>
    <row r="156" ht="14.25" customHeight="1">
      <c r="D156" s="74"/>
    </row>
    <row r="157" ht="14.25" customHeight="1">
      <c r="D157" s="74"/>
    </row>
    <row r="158" ht="14.25" customHeight="1">
      <c r="D158" s="74"/>
    </row>
    <row r="159" ht="14.25" customHeight="1">
      <c r="D159" s="74"/>
    </row>
    <row r="160" ht="14.25" customHeight="1">
      <c r="D160" s="74"/>
    </row>
    <row r="161" ht="14.25" customHeight="1">
      <c r="D161" s="74"/>
    </row>
    <row r="162" ht="14.25" customHeight="1">
      <c r="D162" s="74"/>
    </row>
    <row r="163" ht="14.25" customHeight="1">
      <c r="D163" s="74"/>
    </row>
    <row r="164" ht="14.25" customHeight="1">
      <c r="D164" s="74"/>
    </row>
    <row r="165" ht="14.25" customHeight="1">
      <c r="D165" s="74"/>
    </row>
    <row r="166" ht="14.25" customHeight="1">
      <c r="D166" s="74"/>
    </row>
    <row r="167" ht="14.25" customHeight="1">
      <c r="D167" s="74"/>
    </row>
    <row r="168" ht="14.25" customHeight="1">
      <c r="D168" s="74"/>
    </row>
    <row r="169" ht="14.25" customHeight="1">
      <c r="D169" s="74"/>
    </row>
    <row r="170" ht="14.25" customHeight="1">
      <c r="D170" s="74"/>
    </row>
    <row r="171" ht="14.25" customHeight="1">
      <c r="D171" s="74"/>
    </row>
    <row r="172" ht="14.25" customHeight="1">
      <c r="D172" s="74"/>
    </row>
    <row r="173" ht="14.25" customHeight="1">
      <c r="D173" s="74"/>
    </row>
    <row r="174" ht="14.25" customHeight="1">
      <c r="D174" s="74"/>
    </row>
    <row r="175" ht="14.25" customHeight="1">
      <c r="D175" s="74"/>
    </row>
    <row r="176" ht="14.25" customHeight="1">
      <c r="D176" s="74"/>
    </row>
    <row r="177" ht="14.25" customHeight="1">
      <c r="D177" s="74"/>
    </row>
    <row r="178" ht="14.25" customHeight="1">
      <c r="D178" s="74"/>
    </row>
    <row r="179" ht="14.25" customHeight="1">
      <c r="D179" s="74"/>
    </row>
    <row r="180" ht="14.25" customHeight="1">
      <c r="D180" s="74"/>
    </row>
    <row r="181" ht="14.25" customHeight="1">
      <c r="D181" s="74"/>
    </row>
    <row r="182" ht="14.25" customHeight="1">
      <c r="D182" s="74"/>
    </row>
    <row r="183" ht="14.25" customHeight="1">
      <c r="D183" s="74"/>
    </row>
    <row r="184" ht="14.25" customHeight="1">
      <c r="D184" s="74"/>
    </row>
    <row r="185" ht="14.25" customHeight="1">
      <c r="D185" s="74"/>
    </row>
    <row r="186" ht="14.25" customHeight="1">
      <c r="D186" s="74"/>
    </row>
    <row r="187" ht="14.25" customHeight="1">
      <c r="D187" s="74"/>
    </row>
    <row r="188" ht="14.25" customHeight="1">
      <c r="D188" s="74"/>
    </row>
    <row r="189" ht="14.25" customHeight="1">
      <c r="D189" s="74"/>
    </row>
    <row r="190" ht="14.25" customHeight="1">
      <c r="D190" s="74"/>
    </row>
    <row r="191" ht="14.25" customHeight="1">
      <c r="D191" s="74"/>
    </row>
    <row r="192" ht="14.25" customHeight="1">
      <c r="D192" s="74"/>
    </row>
    <row r="193" ht="14.25" customHeight="1">
      <c r="D193" s="74"/>
    </row>
    <row r="194" ht="14.25" customHeight="1">
      <c r="D194" s="74"/>
    </row>
    <row r="195" ht="14.25" customHeight="1">
      <c r="D195" s="74"/>
    </row>
    <row r="196" ht="14.25" customHeight="1">
      <c r="D196" s="74"/>
    </row>
    <row r="197" ht="14.25" customHeight="1">
      <c r="D197" s="74"/>
    </row>
    <row r="198" ht="14.25" customHeight="1">
      <c r="D198" s="74"/>
    </row>
    <row r="199" ht="14.25" customHeight="1">
      <c r="D199" s="74"/>
    </row>
    <row r="200" ht="14.25" customHeight="1">
      <c r="D200" s="74"/>
    </row>
    <row r="201" ht="14.25" customHeight="1">
      <c r="D201" s="74"/>
    </row>
    <row r="202" ht="14.25" customHeight="1">
      <c r="D202" s="74"/>
    </row>
    <row r="203" ht="14.25" customHeight="1">
      <c r="D203" s="74"/>
    </row>
    <row r="204" ht="14.25" customHeight="1">
      <c r="D204" s="74"/>
    </row>
    <row r="205" ht="14.25" customHeight="1">
      <c r="D205" s="74"/>
    </row>
    <row r="206" ht="14.25" customHeight="1">
      <c r="D206" s="74"/>
    </row>
    <row r="207" ht="14.25" customHeight="1">
      <c r="D207" s="74"/>
    </row>
    <row r="208" ht="14.25" customHeight="1">
      <c r="D208" s="74"/>
    </row>
    <row r="209" ht="14.25" customHeight="1">
      <c r="D209" s="74"/>
    </row>
    <row r="210" ht="14.25" customHeight="1">
      <c r="D210" s="74"/>
    </row>
    <row r="211" ht="14.25" customHeight="1">
      <c r="D211" s="74"/>
    </row>
    <row r="212" ht="14.25" customHeight="1">
      <c r="D212" s="74"/>
    </row>
    <row r="213" ht="14.25" customHeight="1">
      <c r="D213" s="74"/>
    </row>
    <row r="214" ht="14.25" customHeight="1">
      <c r="D214" s="74"/>
    </row>
    <row r="215" ht="14.25" customHeight="1">
      <c r="D215" s="74"/>
    </row>
    <row r="216" ht="14.25" customHeight="1">
      <c r="D216" s="74"/>
    </row>
    <row r="217" ht="14.25" customHeight="1">
      <c r="D217" s="74"/>
    </row>
    <row r="218" ht="14.25" customHeight="1">
      <c r="D218" s="74"/>
    </row>
    <row r="219" ht="14.25" customHeight="1">
      <c r="D219" s="74"/>
    </row>
    <row r="220" ht="14.25" customHeight="1">
      <c r="D220" s="74"/>
    </row>
    <row r="221" ht="14.25" customHeight="1">
      <c r="D221" s="74"/>
    </row>
    <row r="222" ht="14.25" customHeight="1">
      <c r="D222" s="74"/>
    </row>
    <row r="223" ht="14.25" customHeight="1">
      <c r="D223" s="74"/>
    </row>
    <row r="224" ht="14.25" customHeight="1">
      <c r="D224" s="74"/>
    </row>
    <row r="225" ht="14.25" customHeight="1">
      <c r="D225" s="74"/>
    </row>
    <row r="226" ht="14.25" customHeight="1">
      <c r="D226" s="74"/>
    </row>
    <row r="227" ht="14.25" customHeight="1">
      <c r="D227" s="74"/>
    </row>
    <row r="228" ht="14.25" customHeight="1">
      <c r="D228" s="74"/>
    </row>
    <row r="229" ht="14.25" customHeight="1">
      <c r="D229" s="74"/>
    </row>
    <row r="230" ht="14.25" customHeight="1">
      <c r="D230" s="74"/>
    </row>
    <row r="231" ht="14.25" customHeight="1">
      <c r="D231" s="74"/>
    </row>
    <row r="232" ht="14.25" customHeight="1">
      <c r="D232" s="74"/>
    </row>
    <row r="233" ht="14.25" customHeight="1">
      <c r="D233" s="74"/>
    </row>
    <row r="234" ht="14.25" customHeight="1">
      <c r="D234" s="74"/>
    </row>
    <row r="235" ht="14.25" customHeight="1">
      <c r="D235" s="74"/>
    </row>
    <row r="236" ht="14.25" customHeight="1">
      <c r="D236" s="74"/>
    </row>
    <row r="237" ht="14.25" customHeight="1">
      <c r="D237" s="74"/>
    </row>
    <row r="238" ht="14.25" customHeight="1">
      <c r="D238" s="74"/>
    </row>
    <row r="239" ht="14.25" customHeight="1">
      <c r="D239" s="74"/>
    </row>
    <row r="240" ht="14.25" customHeight="1">
      <c r="D240" s="74"/>
    </row>
    <row r="241" ht="14.25" customHeight="1">
      <c r="D241" s="74"/>
    </row>
    <row r="242" ht="14.25" customHeight="1">
      <c r="D242" s="74"/>
    </row>
    <row r="243" ht="14.25" customHeight="1">
      <c r="D243" s="74"/>
    </row>
    <row r="244" ht="14.25" customHeight="1">
      <c r="D244" s="74"/>
    </row>
    <row r="245" ht="14.25" customHeight="1">
      <c r="D245" s="74"/>
    </row>
    <row r="246" ht="14.25" customHeight="1">
      <c r="D246" s="74"/>
    </row>
    <row r="247" ht="14.25" customHeight="1">
      <c r="D247" s="74"/>
    </row>
    <row r="248" ht="14.25" customHeight="1">
      <c r="D248" s="74"/>
    </row>
    <row r="249" ht="14.25" customHeight="1">
      <c r="D249" s="74"/>
    </row>
    <row r="250" ht="14.25" customHeight="1">
      <c r="D250" s="74"/>
    </row>
    <row r="251" ht="14.25" customHeight="1">
      <c r="D251" s="74"/>
    </row>
    <row r="252" ht="14.25" customHeight="1">
      <c r="D252" s="74"/>
    </row>
    <row r="253" ht="14.25" customHeight="1">
      <c r="D253" s="74"/>
    </row>
    <row r="254" ht="14.25" customHeight="1">
      <c r="D254" s="74"/>
    </row>
    <row r="255" ht="14.25" customHeight="1">
      <c r="D255" s="74"/>
    </row>
    <row r="256" ht="14.25" customHeight="1">
      <c r="D256" s="74"/>
    </row>
    <row r="257" ht="14.25" customHeight="1">
      <c r="D257" s="74"/>
    </row>
    <row r="258" ht="14.25" customHeight="1">
      <c r="D258" s="74"/>
    </row>
    <row r="259" ht="14.25" customHeight="1">
      <c r="D259" s="74"/>
    </row>
    <row r="260" ht="14.25" customHeight="1">
      <c r="D260" s="74"/>
    </row>
    <row r="261" ht="14.25" customHeight="1">
      <c r="D261" s="74"/>
    </row>
    <row r="262" ht="14.25" customHeight="1">
      <c r="D262" s="74"/>
    </row>
    <row r="263" ht="14.25" customHeight="1">
      <c r="D263" s="74"/>
    </row>
    <row r="264" ht="14.25" customHeight="1">
      <c r="D264" s="74"/>
    </row>
    <row r="265" ht="14.25" customHeight="1">
      <c r="D265" s="74"/>
    </row>
    <row r="266" ht="14.25" customHeight="1">
      <c r="D266" s="74"/>
    </row>
    <row r="267" ht="14.25" customHeight="1">
      <c r="D267" s="74"/>
    </row>
    <row r="268" ht="14.25" customHeight="1">
      <c r="D268" s="74"/>
    </row>
    <row r="269" ht="14.25" customHeight="1">
      <c r="D269" s="74"/>
    </row>
    <row r="270" ht="14.25" customHeight="1">
      <c r="D270" s="74"/>
    </row>
    <row r="271" ht="14.25" customHeight="1">
      <c r="D271" s="74"/>
    </row>
    <row r="272" ht="14.25" customHeight="1">
      <c r="D272" s="74"/>
    </row>
    <row r="273" ht="14.25" customHeight="1">
      <c r="D273" s="74"/>
    </row>
    <row r="274" ht="14.25" customHeight="1">
      <c r="D274" s="74"/>
    </row>
    <row r="275" ht="14.25" customHeight="1">
      <c r="D275" s="74"/>
    </row>
    <row r="276" ht="14.25" customHeight="1">
      <c r="D276" s="74"/>
    </row>
    <row r="277" ht="14.25" customHeight="1">
      <c r="D277" s="74"/>
    </row>
    <row r="278" ht="14.25" customHeight="1">
      <c r="D278" s="74"/>
    </row>
    <row r="279" ht="14.25" customHeight="1">
      <c r="D279" s="74"/>
    </row>
    <row r="280" ht="14.25" customHeight="1">
      <c r="D280" s="74"/>
    </row>
    <row r="281" ht="14.25" customHeight="1">
      <c r="D281" s="74"/>
    </row>
    <row r="282" ht="14.25" customHeight="1">
      <c r="D282" s="74"/>
    </row>
    <row r="283" ht="14.25" customHeight="1">
      <c r="D283" s="74"/>
    </row>
    <row r="284" ht="14.25" customHeight="1">
      <c r="D284" s="74"/>
    </row>
    <row r="285" ht="14.25" customHeight="1">
      <c r="D285" s="74"/>
    </row>
    <row r="286" ht="14.25" customHeight="1">
      <c r="D286" s="74"/>
    </row>
    <row r="287" ht="14.25" customHeight="1">
      <c r="D287" s="74"/>
    </row>
    <row r="288" ht="14.25" customHeight="1">
      <c r="D288" s="74"/>
    </row>
    <row r="289" ht="14.25" customHeight="1">
      <c r="D289" s="74"/>
    </row>
    <row r="290" ht="14.25" customHeight="1">
      <c r="D290" s="74"/>
    </row>
    <row r="291" ht="14.25" customHeight="1">
      <c r="D291" s="74"/>
    </row>
    <row r="292" ht="14.25" customHeight="1">
      <c r="D292" s="74"/>
    </row>
    <row r="293" ht="14.25" customHeight="1">
      <c r="D293" s="74"/>
    </row>
    <row r="294" ht="14.25" customHeight="1">
      <c r="D294" s="74"/>
    </row>
    <row r="295" ht="14.25" customHeight="1">
      <c r="D295" s="74"/>
    </row>
    <row r="296" ht="14.25" customHeight="1">
      <c r="D296" s="74"/>
    </row>
    <row r="297" ht="14.25" customHeight="1">
      <c r="D297" s="74"/>
    </row>
    <row r="298" ht="14.25" customHeight="1">
      <c r="D298" s="74"/>
    </row>
    <row r="299" ht="14.25" customHeight="1">
      <c r="D299" s="74"/>
    </row>
    <row r="300" ht="14.25" customHeight="1">
      <c r="D300" s="74"/>
    </row>
    <row r="301" ht="14.25" customHeight="1">
      <c r="D301" s="74"/>
    </row>
    <row r="302" ht="14.25" customHeight="1">
      <c r="D302" s="74"/>
    </row>
    <row r="303" ht="14.25" customHeight="1">
      <c r="D303" s="74"/>
    </row>
    <row r="304" ht="14.25" customHeight="1">
      <c r="D304" s="74"/>
    </row>
    <row r="305" ht="14.25" customHeight="1">
      <c r="D305" s="74"/>
    </row>
    <row r="306" ht="14.25" customHeight="1">
      <c r="D306" s="74"/>
    </row>
    <row r="307" ht="14.25" customHeight="1">
      <c r="D307" s="74"/>
    </row>
    <row r="308" ht="14.25" customHeight="1">
      <c r="D308" s="74"/>
    </row>
    <row r="309" ht="14.25" customHeight="1">
      <c r="D309" s="74"/>
    </row>
    <row r="310" ht="14.25" customHeight="1">
      <c r="D310" s="74"/>
    </row>
    <row r="311" ht="14.25" customHeight="1">
      <c r="D311" s="74"/>
    </row>
    <row r="312" ht="14.25" customHeight="1">
      <c r="D312" s="74"/>
    </row>
    <row r="313" ht="14.25" customHeight="1">
      <c r="D313" s="74"/>
    </row>
    <row r="314" ht="14.25" customHeight="1">
      <c r="D314" s="74"/>
    </row>
    <row r="315" ht="14.25" customHeight="1">
      <c r="D315" s="74"/>
    </row>
    <row r="316" ht="14.25" customHeight="1">
      <c r="D316" s="74"/>
    </row>
    <row r="317" ht="14.25" customHeight="1">
      <c r="D317" s="74"/>
    </row>
    <row r="318" ht="14.25" customHeight="1">
      <c r="D318" s="74"/>
    </row>
    <row r="319" ht="14.25" customHeight="1">
      <c r="D319" s="74"/>
    </row>
    <row r="320" ht="14.25" customHeight="1">
      <c r="D320" s="74"/>
    </row>
    <row r="321" ht="14.25" customHeight="1">
      <c r="D321" s="74"/>
    </row>
    <row r="322" ht="14.25" customHeight="1">
      <c r="D322" s="74"/>
    </row>
    <row r="323" ht="14.25" customHeight="1">
      <c r="D323" s="74"/>
    </row>
    <row r="324" ht="14.25" customHeight="1">
      <c r="D324" s="74"/>
    </row>
    <row r="325" ht="14.25" customHeight="1">
      <c r="D325" s="74"/>
    </row>
    <row r="326" ht="14.25" customHeight="1">
      <c r="D326" s="74"/>
    </row>
    <row r="327" ht="14.25" customHeight="1">
      <c r="D327" s="74"/>
    </row>
    <row r="328" ht="14.25" customHeight="1">
      <c r="D328" s="74"/>
    </row>
    <row r="329" ht="14.25" customHeight="1">
      <c r="D329" s="74"/>
    </row>
    <row r="330" ht="14.25" customHeight="1">
      <c r="D330" s="74"/>
    </row>
    <row r="331" ht="14.25" customHeight="1">
      <c r="D331" s="74"/>
    </row>
    <row r="332" ht="14.25" customHeight="1">
      <c r="D332" s="74"/>
    </row>
    <row r="333" ht="14.25" customHeight="1">
      <c r="D333" s="74"/>
    </row>
    <row r="334" ht="14.25" customHeight="1">
      <c r="D334" s="74"/>
    </row>
    <row r="335" ht="14.25" customHeight="1">
      <c r="D335" s="74"/>
    </row>
    <row r="336" ht="14.25" customHeight="1">
      <c r="D336" s="74"/>
    </row>
    <row r="337" ht="14.25" customHeight="1">
      <c r="D337" s="74"/>
    </row>
    <row r="338" ht="14.25" customHeight="1">
      <c r="D338" s="74"/>
    </row>
    <row r="339" ht="14.25" customHeight="1">
      <c r="D339" s="74"/>
    </row>
    <row r="340" ht="14.25" customHeight="1">
      <c r="D340" s="74"/>
    </row>
    <row r="341" ht="14.25" customHeight="1">
      <c r="D341" s="74"/>
    </row>
    <row r="342" ht="14.25" customHeight="1">
      <c r="D342" s="74"/>
    </row>
    <row r="343" ht="14.25" customHeight="1">
      <c r="D343" s="74"/>
    </row>
    <row r="344" ht="14.25" customHeight="1">
      <c r="D344" s="74"/>
    </row>
    <row r="345" ht="14.25" customHeight="1">
      <c r="D345" s="74"/>
    </row>
    <row r="346" ht="14.25" customHeight="1">
      <c r="D346" s="74"/>
    </row>
    <row r="347" ht="14.25" customHeight="1">
      <c r="D347" s="74"/>
    </row>
    <row r="348" ht="14.25" customHeight="1">
      <c r="D348" s="74"/>
    </row>
    <row r="349" ht="14.25" customHeight="1">
      <c r="D349" s="74"/>
    </row>
    <row r="350" ht="14.25" customHeight="1">
      <c r="D350" s="74"/>
    </row>
    <row r="351" ht="14.25" customHeight="1">
      <c r="D351" s="74"/>
    </row>
    <row r="352" ht="14.25" customHeight="1">
      <c r="D352" s="74"/>
    </row>
    <row r="353" ht="14.25" customHeight="1">
      <c r="D353" s="74"/>
    </row>
    <row r="354" ht="14.25" customHeight="1">
      <c r="D354" s="74"/>
    </row>
    <row r="355" ht="14.25" customHeight="1">
      <c r="D355" s="74"/>
    </row>
    <row r="356" ht="14.25" customHeight="1">
      <c r="D356" s="74"/>
    </row>
    <row r="357" ht="14.25" customHeight="1">
      <c r="D357" s="74"/>
    </row>
    <row r="358" ht="14.25" customHeight="1">
      <c r="D358" s="74"/>
    </row>
    <row r="359" ht="14.25" customHeight="1">
      <c r="D359" s="74"/>
    </row>
    <row r="360" ht="14.25" customHeight="1">
      <c r="D360" s="74"/>
    </row>
    <row r="361" ht="14.25" customHeight="1">
      <c r="D361" s="74"/>
    </row>
    <row r="362" ht="14.25" customHeight="1">
      <c r="D362" s="74"/>
    </row>
    <row r="363" ht="14.25" customHeight="1">
      <c r="D363" s="74"/>
    </row>
    <row r="364" ht="14.25" customHeight="1">
      <c r="D364" s="74"/>
    </row>
    <row r="365" ht="14.25" customHeight="1">
      <c r="D365" s="74"/>
    </row>
    <row r="366" ht="14.25" customHeight="1">
      <c r="D366" s="74"/>
    </row>
    <row r="367" ht="14.25" customHeight="1">
      <c r="D367" s="74"/>
    </row>
    <row r="368" ht="14.25" customHeight="1">
      <c r="D368" s="74"/>
    </row>
    <row r="369" ht="14.25" customHeight="1">
      <c r="D369" s="74"/>
    </row>
    <row r="370" ht="14.25" customHeight="1">
      <c r="D370" s="74"/>
    </row>
    <row r="371" ht="14.25" customHeight="1">
      <c r="D371" s="74"/>
    </row>
    <row r="372" ht="14.25" customHeight="1">
      <c r="D372" s="74"/>
    </row>
    <row r="373" ht="14.25" customHeight="1">
      <c r="D373" s="74"/>
    </row>
    <row r="374" ht="14.25" customHeight="1">
      <c r="D374" s="74"/>
    </row>
    <row r="375" ht="14.25" customHeight="1">
      <c r="D375" s="74"/>
    </row>
    <row r="376" ht="14.25" customHeight="1">
      <c r="D376" s="74"/>
    </row>
    <row r="377" ht="14.25" customHeight="1">
      <c r="D377" s="74"/>
    </row>
    <row r="378" ht="14.25" customHeight="1">
      <c r="D378" s="74"/>
    </row>
    <row r="379" ht="14.25" customHeight="1">
      <c r="D379" s="74"/>
    </row>
    <row r="380" ht="14.25" customHeight="1">
      <c r="D380" s="74"/>
    </row>
    <row r="381" ht="14.25" customHeight="1">
      <c r="D381" s="74"/>
    </row>
    <row r="382" ht="14.25" customHeight="1">
      <c r="D382" s="74"/>
    </row>
    <row r="383" ht="14.25" customHeight="1">
      <c r="D383" s="74"/>
    </row>
    <row r="384" ht="14.25" customHeight="1">
      <c r="D384" s="74"/>
    </row>
    <row r="385" ht="14.25" customHeight="1">
      <c r="D385" s="74"/>
    </row>
    <row r="386" ht="14.25" customHeight="1">
      <c r="D386" s="74"/>
    </row>
    <row r="387" ht="14.25" customHeight="1">
      <c r="D387" s="74"/>
    </row>
    <row r="388" ht="14.25" customHeight="1">
      <c r="D388" s="74"/>
    </row>
    <row r="389" ht="14.25" customHeight="1">
      <c r="D389" s="74"/>
    </row>
    <row r="390" ht="14.25" customHeight="1">
      <c r="D390" s="74"/>
    </row>
    <row r="391" ht="14.25" customHeight="1">
      <c r="D391" s="74"/>
    </row>
    <row r="392" ht="14.25" customHeight="1">
      <c r="D392" s="74"/>
    </row>
    <row r="393" ht="14.25" customHeight="1">
      <c r="D393" s="74"/>
    </row>
    <row r="394" ht="14.25" customHeight="1">
      <c r="D394" s="74"/>
    </row>
    <row r="395" ht="14.25" customHeight="1">
      <c r="D395" s="74"/>
    </row>
    <row r="396" ht="14.25" customHeight="1">
      <c r="D396" s="74"/>
    </row>
    <row r="397" ht="14.25" customHeight="1">
      <c r="D397" s="74"/>
    </row>
    <row r="398" ht="14.25" customHeight="1">
      <c r="D398" s="74"/>
    </row>
    <row r="399" ht="14.25" customHeight="1">
      <c r="D399" s="74"/>
    </row>
    <row r="400" ht="14.25" customHeight="1">
      <c r="D400" s="74"/>
    </row>
    <row r="401" ht="14.25" customHeight="1">
      <c r="D401" s="74"/>
    </row>
    <row r="402" ht="14.25" customHeight="1">
      <c r="D402" s="74"/>
    </row>
    <row r="403" ht="14.25" customHeight="1">
      <c r="D403" s="74"/>
    </row>
    <row r="404" ht="14.25" customHeight="1">
      <c r="D404" s="74"/>
    </row>
    <row r="405" ht="14.25" customHeight="1">
      <c r="D405" s="74"/>
    </row>
    <row r="406" ht="14.25" customHeight="1">
      <c r="D406" s="74"/>
    </row>
    <row r="407" ht="14.25" customHeight="1">
      <c r="D407" s="74"/>
    </row>
    <row r="408" ht="14.25" customHeight="1">
      <c r="D408" s="74"/>
    </row>
    <row r="409" ht="14.25" customHeight="1">
      <c r="D409" s="74"/>
    </row>
    <row r="410" ht="14.25" customHeight="1">
      <c r="D410" s="74"/>
    </row>
    <row r="411" ht="14.25" customHeight="1">
      <c r="D411" s="74"/>
    </row>
    <row r="412" ht="14.25" customHeight="1">
      <c r="D412" s="74"/>
    </row>
    <row r="413" ht="14.25" customHeight="1">
      <c r="D413" s="74"/>
    </row>
    <row r="414" ht="14.25" customHeight="1">
      <c r="D414" s="74"/>
    </row>
    <row r="415" ht="14.25" customHeight="1">
      <c r="D415" s="74"/>
    </row>
    <row r="416" ht="14.25" customHeight="1">
      <c r="D416" s="74"/>
    </row>
    <row r="417" ht="14.25" customHeight="1">
      <c r="D417" s="74"/>
    </row>
    <row r="418" ht="14.25" customHeight="1">
      <c r="D418" s="74"/>
    </row>
    <row r="419" ht="14.25" customHeight="1">
      <c r="D419" s="74"/>
    </row>
    <row r="420" ht="14.25" customHeight="1">
      <c r="D420" s="74"/>
    </row>
    <row r="421" ht="14.25" customHeight="1">
      <c r="D421" s="74"/>
    </row>
    <row r="422" ht="14.25" customHeight="1">
      <c r="D422" s="74"/>
    </row>
    <row r="423" ht="14.25" customHeight="1">
      <c r="D423" s="74"/>
    </row>
    <row r="424" ht="14.25" customHeight="1">
      <c r="D424" s="74"/>
    </row>
    <row r="425" ht="14.25" customHeight="1">
      <c r="D425" s="74"/>
    </row>
    <row r="426" ht="14.25" customHeight="1">
      <c r="D426" s="74"/>
    </row>
    <row r="427" ht="14.25" customHeight="1">
      <c r="D427" s="74"/>
    </row>
    <row r="428" ht="14.25" customHeight="1">
      <c r="D428" s="74"/>
    </row>
    <row r="429" ht="14.25" customHeight="1">
      <c r="D429" s="74"/>
    </row>
    <row r="430" ht="14.25" customHeight="1">
      <c r="D430" s="74"/>
    </row>
    <row r="431" ht="14.25" customHeight="1">
      <c r="D431" s="74"/>
    </row>
    <row r="432" ht="14.25" customHeight="1">
      <c r="D432" s="74"/>
    </row>
    <row r="433" ht="14.25" customHeight="1">
      <c r="D433" s="74"/>
    </row>
    <row r="434" ht="14.25" customHeight="1">
      <c r="D434" s="74"/>
    </row>
    <row r="435" ht="14.25" customHeight="1">
      <c r="D435" s="74"/>
    </row>
    <row r="436" ht="14.25" customHeight="1">
      <c r="D436" s="74"/>
    </row>
    <row r="437" ht="14.25" customHeight="1">
      <c r="D437" s="74"/>
    </row>
    <row r="438" ht="14.25" customHeight="1">
      <c r="D438" s="74"/>
    </row>
    <row r="439" ht="14.25" customHeight="1">
      <c r="D439" s="74"/>
    </row>
    <row r="440" ht="14.25" customHeight="1">
      <c r="D440" s="74"/>
    </row>
    <row r="441" ht="14.25" customHeight="1">
      <c r="D441" s="74"/>
    </row>
    <row r="442" ht="14.25" customHeight="1">
      <c r="D442" s="74"/>
    </row>
    <row r="443" ht="14.25" customHeight="1">
      <c r="D443" s="74"/>
    </row>
    <row r="444" ht="14.25" customHeight="1">
      <c r="D444" s="74"/>
    </row>
    <row r="445" ht="14.25" customHeight="1">
      <c r="D445" s="74"/>
    </row>
    <row r="446" ht="14.25" customHeight="1">
      <c r="D446" s="74"/>
    </row>
    <row r="447" ht="14.25" customHeight="1">
      <c r="D447" s="74"/>
    </row>
    <row r="448" ht="14.25" customHeight="1">
      <c r="D448" s="74"/>
    </row>
    <row r="449" ht="14.25" customHeight="1">
      <c r="D449" s="74"/>
    </row>
    <row r="450" ht="14.25" customHeight="1">
      <c r="D450" s="74"/>
    </row>
    <row r="451" ht="14.25" customHeight="1">
      <c r="D451" s="74"/>
    </row>
    <row r="452" ht="14.25" customHeight="1">
      <c r="D452" s="74"/>
    </row>
    <row r="453" ht="14.25" customHeight="1">
      <c r="D453" s="74"/>
    </row>
    <row r="454" ht="14.25" customHeight="1">
      <c r="D454" s="74"/>
    </row>
    <row r="455" ht="14.25" customHeight="1">
      <c r="D455" s="74"/>
    </row>
    <row r="456" ht="14.25" customHeight="1">
      <c r="D456" s="74"/>
    </row>
    <row r="457" ht="14.25" customHeight="1">
      <c r="D457" s="74"/>
    </row>
    <row r="458" ht="14.25" customHeight="1">
      <c r="D458" s="74"/>
    </row>
    <row r="459" ht="14.25" customHeight="1">
      <c r="D459" s="74"/>
    </row>
    <row r="460" ht="14.25" customHeight="1">
      <c r="D460" s="74"/>
    </row>
    <row r="461" ht="14.25" customHeight="1">
      <c r="D461" s="74"/>
    </row>
    <row r="462" ht="14.25" customHeight="1">
      <c r="D462" s="74"/>
    </row>
    <row r="463" ht="14.25" customHeight="1">
      <c r="D463" s="74"/>
    </row>
    <row r="464" ht="14.25" customHeight="1">
      <c r="D464" s="74"/>
    </row>
    <row r="465" ht="14.25" customHeight="1">
      <c r="D465" s="74"/>
    </row>
    <row r="466" ht="14.25" customHeight="1">
      <c r="D466" s="74"/>
    </row>
    <row r="467" ht="14.25" customHeight="1">
      <c r="D467" s="74"/>
    </row>
    <row r="468" ht="14.25" customHeight="1">
      <c r="D468" s="74"/>
    </row>
    <row r="469" ht="14.25" customHeight="1">
      <c r="D469" s="74"/>
    </row>
    <row r="470" ht="14.25" customHeight="1">
      <c r="D470" s="74"/>
    </row>
    <row r="471" ht="14.25" customHeight="1">
      <c r="D471" s="74"/>
    </row>
    <row r="472" ht="14.25" customHeight="1">
      <c r="D472" s="74"/>
    </row>
    <row r="473" ht="14.25" customHeight="1">
      <c r="D473" s="74"/>
    </row>
    <row r="474" ht="14.25" customHeight="1">
      <c r="D474" s="74"/>
    </row>
    <row r="475" ht="14.25" customHeight="1">
      <c r="D475" s="74"/>
    </row>
    <row r="476" ht="14.25" customHeight="1">
      <c r="D476" s="74"/>
    </row>
    <row r="477" ht="14.25" customHeight="1">
      <c r="D477" s="74"/>
    </row>
    <row r="478" ht="14.25" customHeight="1">
      <c r="D478" s="74"/>
    </row>
    <row r="479" ht="14.25" customHeight="1">
      <c r="D479" s="74"/>
    </row>
    <row r="480" ht="14.25" customHeight="1">
      <c r="D480" s="74"/>
    </row>
    <row r="481" ht="14.25" customHeight="1">
      <c r="D481" s="74"/>
    </row>
    <row r="482" ht="14.25" customHeight="1">
      <c r="D482" s="74"/>
    </row>
    <row r="483" ht="14.25" customHeight="1">
      <c r="D483" s="74"/>
    </row>
    <row r="484" ht="14.25" customHeight="1">
      <c r="D484" s="74"/>
    </row>
    <row r="485" ht="14.25" customHeight="1">
      <c r="D485" s="74"/>
    </row>
    <row r="486" ht="14.25" customHeight="1">
      <c r="D486" s="74"/>
    </row>
    <row r="487" ht="14.25" customHeight="1">
      <c r="D487" s="74"/>
    </row>
    <row r="488" ht="14.25" customHeight="1">
      <c r="D488" s="74"/>
    </row>
    <row r="489" ht="14.25" customHeight="1">
      <c r="D489" s="74"/>
    </row>
    <row r="490" ht="14.25" customHeight="1">
      <c r="D490" s="74"/>
    </row>
    <row r="491" ht="14.25" customHeight="1">
      <c r="D491" s="74"/>
    </row>
    <row r="492" ht="14.25" customHeight="1">
      <c r="D492" s="74"/>
    </row>
    <row r="493" ht="14.25" customHeight="1">
      <c r="D493" s="74"/>
    </row>
    <row r="494" ht="14.25" customHeight="1">
      <c r="D494" s="74"/>
    </row>
    <row r="495" ht="14.25" customHeight="1">
      <c r="D495" s="74"/>
    </row>
    <row r="496" ht="14.25" customHeight="1">
      <c r="D496" s="74"/>
    </row>
    <row r="497" ht="14.25" customHeight="1">
      <c r="D497" s="74"/>
    </row>
    <row r="498" ht="14.25" customHeight="1">
      <c r="D498" s="74"/>
    </row>
    <row r="499" ht="14.25" customHeight="1">
      <c r="D499" s="74"/>
    </row>
    <row r="500" ht="14.25" customHeight="1">
      <c r="D500" s="74"/>
    </row>
    <row r="501" ht="14.25" customHeight="1">
      <c r="D501" s="74"/>
    </row>
    <row r="502" ht="14.25" customHeight="1">
      <c r="D502" s="74"/>
    </row>
    <row r="503" ht="14.25" customHeight="1">
      <c r="D503" s="74"/>
    </row>
    <row r="504" ht="14.25" customHeight="1">
      <c r="D504" s="74"/>
    </row>
    <row r="505" ht="14.25" customHeight="1">
      <c r="D505" s="74"/>
    </row>
    <row r="506" ht="14.25" customHeight="1">
      <c r="D506" s="74"/>
    </row>
    <row r="507" ht="14.25" customHeight="1">
      <c r="D507" s="74"/>
    </row>
    <row r="508" ht="14.25" customHeight="1">
      <c r="D508" s="74"/>
    </row>
    <row r="509" ht="14.25" customHeight="1">
      <c r="D509" s="74"/>
    </row>
    <row r="510" ht="14.25" customHeight="1">
      <c r="D510" s="74"/>
    </row>
    <row r="511" ht="14.25" customHeight="1">
      <c r="D511" s="74"/>
    </row>
    <row r="512" ht="14.25" customHeight="1">
      <c r="D512" s="74"/>
    </row>
    <row r="513" ht="14.25" customHeight="1">
      <c r="D513" s="74"/>
    </row>
    <row r="514" ht="14.25" customHeight="1">
      <c r="D514" s="74"/>
    </row>
    <row r="515" ht="14.25" customHeight="1">
      <c r="D515" s="74"/>
    </row>
    <row r="516" ht="14.25" customHeight="1">
      <c r="D516" s="74"/>
    </row>
    <row r="517" ht="14.25" customHeight="1">
      <c r="D517" s="74"/>
    </row>
    <row r="518" ht="14.25" customHeight="1">
      <c r="D518" s="74"/>
    </row>
    <row r="519" ht="14.25" customHeight="1">
      <c r="D519" s="74"/>
    </row>
    <row r="520" ht="14.25" customHeight="1">
      <c r="D520" s="74"/>
    </row>
    <row r="521" ht="14.25" customHeight="1">
      <c r="D521" s="74"/>
    </row>
    <row r="522" ht="14.25" customHeight="1">
      <c r="D522" s="74"/>
    </row>
    <row r="523" ht="14.25" customHeight="1">
      <c r="D523" s="74"/>
    </row>
    <row r="524" ht="14.25" customHeight="1">
      <c r="D524" s="74"/>
    </row>
    <row r="525" ht="14.25" customHeight="1">
      <c r="D525" s="74"/>
    </row>
    <row r="526" ht="14.25" customHeight="1">
      <c r="D526" s="74"/>
    </row>
    <row r="527" ht="14.25" customHeight="1">
      <c r="D527" s="74"/>
    </row>
    <row r="528" ht="14.25" customHeight="1">
      <c r="D528" s="74"/>
    </row>
    <row r="529" ht="14.25" customHeight="1">
      <c r="D529" s="74"/>
    </row>
    <row r="530" ht="14.25" customHeight="1">
      <c r="D530" s="74"/>
    </row>
    <row r="531" ht="14.25" customHeight="1">
      <c r="D531" s="74"/>
    </row>
    <row r="532" ht="14.25" customHeight="1">
      <c r="D532" s="74"/>
    </row>
    <row r="533" ht="14.25" customHeight="1">
      <c r="D533" s="74"/>
    </row>
    <row r="534" ht="14.25" customHeight="1">
      <c r="D534" s="74"/>
    </row>
    <row r="535" ht="14.25" customHeight="1">
      <c r="D535" s="74"/>
    </row>
    <row r="536" ht="14.25" customHeight="1">
      <c r="D536" s="74"/>
    </row>
    <row r="537" ht="14.25" customHeight="1">
      <c r="D537" s="74"/>
    </row>
    <row r="538" ht="14.25" customHeight="1">
      <c r="D538" s="74"/>
    </row>
    <row r="539" ht="14.25" customHeight="1">
      <c r="D539" s="74"/>
    </row>
    <row r="540" ht="14.25" customHeight="1">
      <c r="D540" s="74"/>
    </row>
    <row r="541" ht="14.25" customHeight="1">
      <c r="D541" s="74"/>
    </row>
    <row r="542" ht="14.25" customHeight="1">
      <c r="D542" s="74"/>
    </row>
    <row r="543" ht="14.25" customHeight="1">
      <c r="D543" s="74"/>
    </row>
    <row r="544" ht="14.25" customHeight="1">
      <c r="D544" s="74"/>
    </row>
    <row r="545" ht="14.25" customHeight="1">
      <c r="D545" s="74"/>
    </row>
    <row r="546" ht="14.25" customHeight="1">
      <c r="D546" s="74"/>
    </row>
    <row r="547" ht="14.25" customHeight="1">
      <c r="D547" s="74"/>
    </row>
    <row r="548" ht="14.25" customHeight="1">
      <c r="D548" s="74"/>
    </row>
    <row r="549" ht="14.25" customHeight="1">
      <c r="D549" s="74"/>
    </row>
    <row r="550" ht="14.25" customHeight="1">
      <c r="D550" s="74"/>
    </row>
    <row r="551" ht="14.25" customHeight="1">
      <c r="D551" s="74"/>
    </row>
    <row r="552" ht="14.25" customHeight="1">
      <c r="D552" s="74"/>
    </row>
    <row r="553" ht="14.25" customHeight="1">
      <c r="D553" s="74"/>
    </row>
    <row r="554" ht="14.25" customHeight="1">
      <c r="D554" s="74"/>
    </row>
    <row r="555" ht="14.25" customHeight="1">
      <c r="D555" s="74"/>
    </row>
    <row r="556" ht="14.25" customHeight="1">
      <c r="D556" s="74"/>
    </row>
    <row r="557" ht="14.25" customHeight="1">
      <c r="D557" s="74"/>
    </row>
    <row r="558" ht="14.25" customHeight="1">
      <c r="D558" s="74"/>
    </row>
    <row r="559" ht="14.25" customHeight="1">
      <c r="D559" s="74"/>
    </row>
    <row r="560" ht="14.25" customHeight="1">
      <c r="D560" s="74"/>
    </row>
    <row r="561" ht="14.25" customHeight="1">
      <c r="D561" s="74"/>
    </row>
    <row r="562" ht="14.25" customHeight="1">
      <c r="D562" s="74"/>
    </row>
    <row r="563" ht="14.25" customHeight="1">
      <c r="D563" s="74"/>
    </row>
    <row r="564" ht="14.25" customHeight="1">
      <c r="D564" s="74"/>
    </row>
    <row r="565" ht="14.25" customHeight="1">
      <c r="D565" s="74"/>
    </row>
    <row r="566" ht="14.25" customHeight="1">
      <c r="D566" s="74"/>
    </row>
    <row r="567" ht="14.25" customHeight="1">
      <c r="D567" s="74"/>
    </row>
    <row r="568" ht="14.25" customHeight="1">
      <c r="D568" s="74"/>
    </row>
    <row r="569" ht="14.25" customHeight="1">
      <c r="D569" s="74"/>
    </row>
    <row r="570" ht="14.25" customHeight="1">
      <c r="D570" s="74"/>
    </row>
    <row r="571" ht="14.25" customHeight="1">
      <c r="D571" s="74"/>
    </row>
    <row r="572" ht="14.25" customHeight="1">
      <c r="D572" s="74"/>
    </row>
    <row r="573" ht="14.25" customHeight="1">
      <c r="D573" s="74"/>
    </row>
    <row r="574" ht="14.25" customHeight="1">
      <c r="D574" s="74"/>
    </row>
    <row r="575" ht="14.25" customHeight="1">
      <c r="D575" s="74"/>
    </row>
    <row r="576" ht="14.25" customHeight="1">
      <c r="D576" s="74"/>
    </row>
    <row r="577" ht="14.25" customHeight="1">
      <c r="D577" s="74"/>
    </row>
    <row r="578" ht="14.25" customHeight="1">
      <c r="D578" s="74"/>
    </row>
    <row r="579" ht="14.25" customHeight="1">
      <c r="D579" s="74"/>
    </row>
    <row r="580" ht="14.25" customHeight="1">
      <c r="D580" s="74"/>
    </row>
    <row r="581" ht="14.25" customHeight="1">
      <c r="D581" s="74"/>
    </row>
    <row r="582" ht="14.25" customHeight="1">
      <c r="D582" s="74"/>
    </row>
    <row r="583" ht="14.25" customHeight="1">
      <c r="D583" s="74"/>
    </row>
    <row r="584" ht="14.25" customHeight="1">
      <c r="D584" s="74"/>
    </row>
    <row r="585" ht="14.25" customHeight="1">
      <c r="D585" s="74"/>
    </row>
    <row r="586" ht="14.25" customHeight="1">
      <c r="D586" s="74"/>
    </row>
    <row r="587" ht="14.25" customHeight="1">
      <c r="D587" s="74"/>
    </row>
    <row r="588" ht="14.25" customHeight="1">
      <c r="D588" s="74"/>
    </row>
    <row r="589" ht="14.25" customHeight="1">
      <c r="D589" s="74"/>
    </row>
    <row r="590" ht="14.25" customHeight="1">
      <c r="D590" s="74"/>
    </row>
    <row r="591" ht="14.25" customHeight="1">
      <c r="D591" s="74"/>
    </row>
    <row r="592" ht="14.25" customHeight="1">
      <c r="D592" s="74"/>
    </row>
    <row r="593" ht="14.25" customHeight="1">
      <c r="D593" s="74"/>
    </row>
    <row r="594" ht="14.25" customHeight="1">
      <c r="D594" s="74"/>
    </row>
    <row r="595" ht="14.25" customHeight="1">
      <c r="D595" s="74"/>
    </row>
    <row r="596" ht="14.25" customHeight="1">
      <c r="D596" s="74"/>
    </row>
    <row r="597" ht="14.25" customHeight="1">
      <c r="D597" s="74"/>
    </row>
    <row r="598" ht="14.25" customHeight="1">
      <c r="D598" s="74"/>
    </row>
    <row r="599" ht="14.25" customHeight="1">
      <c r="D599" s="74"/>
    </row>
    <row r="600" ht="14.25" customHeight="1">
      <c r="D600" s="74"/>
    </row>
    <row r="601" ht="14.25" customHeight="1">
      <c r="D601" s="74"/>
    </row>
    <row r="602" ht="14.25" customHeight="1">
      <c r="D602" s="74"/>
    </row>
    <row r="603" ht="14.25" customHeight="1">
      <c r="D603" s="74"/>
    </row>
    <row r="604" ht="14.25" customHeight="1">
      <c r="D604" s="74"/>
    </row>
    <row r="605" ht="14.25" customHeight="1">
      <c r="D605" s="74"/>
    </row>
    <row r="606" ht="14.25" customHeight="1">
      <c r="D606" s="74"/>
    </row>
    <row r="607" ht="14.25" customHeight="1">
      <c r="D607" s="74"/>
    </row>
    <row r="608" ht="14.25" customHeight="1">
      <c r="D608" s="74"/>
    </row>
    <row r="609" ht="14.25" customHeight="1">
      <c r="D609" s="74"/>
    </row>
    <row r="610" ht="14.25" customHeight="1">
      <c r="D610" s="74"/>
    </row>
    <row r="611" ht="14.25" customHeight="1">
      <c r="D611" s="74"/>
    </row>
    <row r="612" ht="14.25" customHeight="1">
      <c r="D612" s="74"/>
    </row>
    <row r="613" ht="14.25" customHeight="1">
      <c r="D613" s="74"/>
    </row>
    <row r="614" ht="14.25" customHeight="1">
      <c r="D614" s="74"/>
    </row>
    <row r="615" ht="14.25" customHeight="1">
      <c r="D615" s="74"/>
    </row>
    <row r="616" ht="14.25" customHeight="1">
      <c r="D616" s="74"/>
    </row>
    <row r="617" ht="14.25" customHeight="1">
      <c r="D617" s="74"/>
    </row>
    <row r="618" ht="14.25" customHeight="1">
      <c r="D618" s="74"/>
    </row>
    <row r="619" ht="14.25" customHeight="1">
      <c r="D619" s="74"/>
    </row>
    <row r="620" ht="14.25" customHeight="1">
      <c r="D620" s="74"/>
    </row>
    <row r="621" ht="14.25" customHeight="1">
      <c r="D621" s="74"/>
    </row>
    <row r="622" ht="14.25" customHeight="1">
      <c r="D622" s="74"/>
    </row>
    <row r="623" ht="14.25" customHeight="1">
      <c r="D623" s="74"/>
    </row>
    <row r="624" ht="14.25" customHeight="1">
      <c r="D624" s="74"/>
    </row>
    <row r="625" ht="14.25" customHeight="1">
      <c r="D625" s="74"/>
    </row>
    <row r="626" ht="14.25" customHeight="1">
      <c r="D626" s="74"/>
    </row>
    <row r="627" ht="14.25" customHeight="1">
      <c r="D627" s="74"/>
    </row>
    <row r="628" ht="14.25" customHeight="1">
      <c r="D628" s="74"/>
    </row>
    <row r="629" ht="14.25" customHeight="1">
      <c r="D629" s="74"/>
    </row>
    <row r="630" ht="14.25" customHeight="1">
      <c r="D630" s="74"/>
    </row>
    <row r="631" ht="14.25" customHeight="1">
      <c r="D631" s="74"/>
    </row>
    <row r="632" ht="14.25" customHeight="1">
      <c r="D632" s="74"/>
    </row>
    <row r="633" ht="14.25" customHeight="1">
      <c r="D633" s="74"/>
    </row>
    <row r="634" ht="14.25" customHeight="1">
      <c r="D634" s="74"/>
    </row>
    <row r="635" ht="14.25" customHeight="1">
      <c r="D635" s="74"/>
    </row>
    <row r="636" ht="14.25" customHeight="1">
      <c r="D636" s="74"/>
    </row>
    <row r="637" ht="14.25" customHeight="1">
      <c r="D637" s="74"/>
    </row>
    <row r="638" ht="14.25" customHeight="1">
      <c r="D638" s="74"/>
    </row>
    <row r="639" ht="14.25" customHeight="1">
      <c r="D639" s="74"/>
    </row>
    <row r="640" ht="14.25" customHeight="1">
      <c r="D640" s="74"/>
    </row>
    <row r="641" ht="14.25" customHeight="1">
      <c r="D641" s="74"/>
    </row>
    <row r="642" ht="14.25" customHeight="1">
      <c r="D642" s="74"/>
    </row>
    <row r="643" ht="14.25" customHeight="1">
      <c r="D643" s="74"/>
    </row>
    <row r="644" ht="14.25" customHeight="1">
      <c r="D644" s="74"/>
    </row>
    <row r="645" ht="14.25" customHeight="1">
      <c r="D645" s="74"/>
    </row>
    <row r="646" ht="14.25" customHeight="1">
      <c r="D646" s="74"/>
    </row>
    <row r="647" ht="14.25" customHeight="1">
      <c r="D647" s="74"/>
    </row>
    <row r="648" ht="14.25" customHeight="1">
      <c r="D648" s="74"/>
    </row>
    <row r="649" ht="14.25" customHeight="1">
      <c r="D649" s="74"/>
    </row>
    <row r="650" ht="14.25" customHeight="1">
      <c r="D650" s="74"/>
    </row>
    <row r="651" ht="14.25" customHeight="1">
      <c r="D651" s="74"/>
    </row>
    <row r="652" ht="14.25" customHeight="1">
      <c r="D652" s="74"/>
    </row>
    <row r="653" ht="14.25" customHeight="1">
      <c r="D653" s="74"/>
    </row>
    <row r="654" ht="14.25" customHeight="1">
      <c r="D654" s="74"/>
    </row>
    <row r="655" ht="14.25" customHeight="1">
      <c r="D655" s="74"/>
    </row>
    <row r="656" ht="14.25" customHeight="1">
      <c r="D656" s="74"/>
    </row>
    <row r="657" ht="14.25" customHeight="1">
      <c r="D657" s="74"/>
    </row>
    <row r="658" ht="14.25" customHeight="1">
      <c r="D658" s="74"/>
    </row>
    <row r="659" ht="14.25" customHeight="1">
      <c r="D659" s="74"/>
    </row>
    <row r="660" ht="14.25" customHeight="1">
      <c r="D660" s="74"/>
    </row>
    <row r="661" ht="14.25" customHeight="1">
      <c r="D661" s="74"/>
    </row>
    <row r="662" ht="14.25" customHeight="1">
      <c r="D662" s="74"/>
    </row>
    <row r="663" ht="14.25" customHeight="1">
      <c r="D663" s="74"/>
    </row>
    <row r="664" ht="14.25" customHeight="1">
      <c r="D664" s="74"/>
    </row>
    <row r="665" ht="14.25" customHeight="1">
      <c r="D665" s="74"/>
    </row>
    <row r="666" ht="14.25" customHeight="1">
      <c r="D666" s="74"/>
    </row>
    <row r="667" ht="14.25" customHeight="1">
      <c r="D667" s="74"/>
    </row>
    <row r="668" ht="14.25" customHeight="1">
      <c r="D668" s="74"/>
    </row>
    <row r="669" ht="14.25" customHeight="1">
      <c r="D669" s="74"/>
    </row>
    <row r="670" ht="14.25" customHeight="1">
      <c r="D670" s="74"/>
    </row>
    <row r="671" ht="14.25" customHeight="1">
      <c r="D671" s="74"/>
    </row>
    <row r="672" ht="14.25" customHeight="1">
      <c r="D672" s="74"/>
    </row>
    <row r="673" ht="14.25" customHeight="1">
      <c r="D673" s="74"/>
    </row>
    <row r="674" ht="14.25" customHeight="1">
      <c r="D674" s="74"/>
    </row>
    <row r="675" ht="14.25" customHeight="1">
      <c r="D675" s="74"/>
    </row>
    <row r="676" ht="14.25" customHeight="1">
      <c r="D676" s="74"/>
    </row>
    <row r="677" ht="14.25" customHeight="1">
      <c r="D677" s="74"/>
    </row>
    <row r="678" ht="14.25" customHeight="1">
      <c r="D678" s="74"/>
    </row>
    <row r="679" ht="14.25" customHeight="1">
      <c r="D679" s="74"/>
    </row>
    <row r="680" ht="14.25" customHeight="1">
      <c r="D680" s="74"/>
    </row>
    <row r="681" ht="14.25" customHeight="1">
      <c r="D681" s="74"/>
    </row>
    <row r="682" ht="14.25" customHeight="1">
      <c r="D682" s="74"/>
    </row>
    <row r="683" ht="14.25" customHeight="1">
      <c r="D683" s="74"/>
    </row>
    <row r="684" ht="14.25" customHeight="1">
      <c r="D684" s="74"/>
    </row>
    <row r="685" ht="14.25" customHeight="1">
      <c r="D685" s="74"/>
    </row>
    <row r="686" ht="14.25" customHeight="1">
      <c r="D686" s="74"/>
    </row>
    <row r="687" ht="14.25" customHeight="1">
      <c r="D687" s="74"/>
    </row>
    <row r="688" ht="14.25" customHeight="1">
      <c r="D688" s="74"/>
    </row>
    <row r="689" ht="14.25" customHeight="1">
      <c r="D689" s="74"/>
    </row>
    <row r="690" ht="14.25" customHeight="1">
      <c r="D690" s="74"/>
    </row>
    <row r="691" ht="14.25" customHeight="1">
      <c r="D691" s="74"/>
    </row>
    <row r="692" ht="14.25" customHeight="1">
      <c r="D692" s="74"/>
    </row>
    <row r="693" ht="14.25" customHeight="1">
      <c r="D693" s="74"/>
    </row>
    <row r="694" ht="14.25" customHeight="1">
      <c r="D694" s="74"/>
    </row>
    <row r="695" ht="14.25" customHeight="1">
      <c r="D695" s="74"/>
    </row>
    <row r="696" ht="14.25" customHeight="1">
      <c r="D696" s="74"/>
    </row>
    <row r="697" ht="14.25" customHeight="1">
      <c r="D697" s="74"/>
    </row>
    <row r="698" ht="14.25" customHeight="1">
      <c r="D698" s="74"/>
    </row>
    <row r="699" ht="14.25" customHeight="1">
      <c r="D699" s="74"/>
    </row>
    <row r="700" ht="14.25" customHeight="1">
      <c r="D700" s="74"/>
    </row>
    <row r="701" ht="14.25" customHeight="1">
      <c r="D701" s="74"/>
    </row>
    <row r="702" ht="14.25" customHeight="1">
      <c r="D702" s="74"/>
    </row>
    <row r="703" ht="14.25" customHeight="1">
      <c r="D703" s="74"/>
    </row>
    <row r="704" ht="14.25" customHeight="1">
      <c r="D704" s="74"/>
    </row>
    <row r="705" ht="14.25" customHeight="1">
      <c r="D705" s="74"/>
    </row>
    <row r="706" ht="14.25" customHeight="1">
      <c r="D706" s="74"/>
    </row>
    <row r="707" ht="14.25" customHeight="1">
      <c r="D707" s="74"/>
    </row>
    <row r="708" ht="14.25" customHeight="1">
      <c r="D708" s="74"/>
    </row>
    <row r="709" ht="14.25" customHeight="1">
      <c r="D709" s="74"/>
    </row>
    <row r="710" ht="14.25" customHeight="1">
      <c r="D710" s="74"/>
    </row>
    <row r="711" ht="14.25" customHeight="1">
      <c r="D711" s="74"/>
    </row>
    <row r="712" ht="14.25" customHeight="1">
      <c r="D712" s="74"/>
    </row>
    <row r="713" ht="14.25" customHeight="1">
      <c r="D713" s="74"/>
    </row>
    <row r="714" ht="14.25" customHeight="1">
      <c r="D714" s="74"/>
    </row>
    <row r="715" ht="14.25" customHeight="1">
      <c r="D715" s="74"/>
    </row>
    <row r="716" ht="14.25" customHeight="1">
      <c r="D716" s="74"/>
    </row>
    <row r="717" ht="14.25" customHeight="1">
      <c r="D717" s="74"/>
    </row>
    <row r="718" ht="14.25" customHeight="1">
      <c r="D718" s="74"/>
    </row>
    <row r="719" ht="14.25" customHeight="1">
      <c r="D719" s="74"/>
    </row>
    <row r="720" ht="14.25" customHeight="1">
      <c r="D720" s="74"/>
    </row>
    <row r="721" ht="14.25" customHeight="1">
      <c r="D721" s="74"/>
    </row>
    <row r="722" ht="14.25" customHeight="1">
      <c r="D722" s="74"/>
    </row>
    <row r="723" ht="14.25" customHeight="1">
      <c r="D723" s="74"/>
    </row>
    <row r="724" ht="14.25" customHeight="1">
      <c r="D724" s="74"/>
    </row>
    <row r="725" ht="14.25" customHeight="1">
      <c r="D725" s="74"/>
    </row>
    <row r="726" ht="14.25" customHeight="1">
      <c r="D726" s="74"/>
    </row>
    <row r="727" ht="14.25" customHeight="1">
      <c r="D727" s="74"/>
    </row>
    <row r="728" ht="14.25" customHeight="1">
      <c r="D728" s="74"/>
    </row>
    <row r="729" ht="14.25" customHeight="1">
      <c r="D729" s="74"/>
    </row>
    <row r="730" ht="14.25" customHeight="1">
      <c r="D730" s="74"/>
    </row>
    <row r="731" ht="14.25" customHeight="1">
      <c r="D731" s="74"/>
    </row>
    <row r="732" ht="14.25" customHeight="1">
      <c r="D732" s="74"/>
    </row>
    <row r="733" ht="14.25" customHeight="1">
      <c r="D733" s="74"/>
    </row>
    <row r="734" ht="14.25" customHeight="1">
      <c r="D734" s="74"/>
    </row>
    <row r="735" ht="14.25" customHeight="1">
      <c r="D735" s="74"/>
    </row>
    <row r="736" ht="14.25" customHeight="1">
      <c r="D736" s="74"/>
    </row>
    <row r="737" ht="14.25" customHeight="1">
      <c r="D737" s="74"/>
    </row>
    <row r="738" ht="14.25" customHeight="1">
      <c r="D738" s="74"/>
    </row>
    <row r="739" ht="14.25" customHeight="1">
      <c r="D739" s="74"/>
    </row>
    <row r="740" ht="14.25" customHeight="1">
      <c r="D740" s="74"/>
    </row>
    <row r="741" ht="14.25" customHeight="1">
      <c r="D741" s="74"/>
    </row>
    <row r="742" ht="14.25" customHeight="1">
      <c r="D742" s="74"/>
    </row>
    <row r="743" ht="14.25" customHeight="1">
      <c r="D743" s="74"/>
    </row>
    <row r="744" ht="14.25" customHeight="1">
      <c r="D744" s="74"/>
    </row>
    <row r="745" ht="14.25" customHeight="1">
      <c r="D745" s="74"/>
    </row>
    <row r="746" ht="14.25" customHeight="1">
      <c r="D746" s="74"/>
    </row>
    <row r="747" ht="14.25" customHeight="1">
      <c r="D747" s="74"/>
    </row>
    <row r="748" ht="14.25" customHeight="1">
      <c r="D748" s="74"/>
    </row>
    <row r="749" ht="14.25" customHeight="1">
      <c r="D749" s="74"/>
    </row>
    <row r="750" ht="14.25" customHeight="1">
      <c r="D750" s="74"/>
    </row>
    <row r="751" ht="14.25" customHeight="1">
      <c r="D751" s="74"/>
    </row>
    <row r="752" ht="14.25" customHeight="1">
      <c r="D752" s="74"/>
    </row>
    <row r="753" ht="14.25" customHeight="1">
      <c r="D753" s="74"/>
    </row>
    <row r="754" ht="14.25" customHeight="1">
      <c r="D754" s="74"/>
    </row>
    <row r="755" ht="14.25" customHeight="1">
      <c r="D755" s="74"/>
    </row>
    <row r="756" ht="14.25" customHeight="1">
      <c r="D756" s="74"/>
    </row>
    <row r="757" ht="14.25" customHeight="1">
      <c r="D757" s="74"/>
    </row>
    <row r="758" ht="14.25" customHeight="1">
      <c r="D758" s="74"/>
    </row>
    <row r="759" ht="14.25" customHeight="1">
      <c r="D759" s="74"/>
    </row>
    <row r="760" ht="14.25" customHeight="1">
      <c r="D760" s="74"/>
    </row>
    <row r="761" ht="14.25" customHeight="1">
      <c r="D761" s="74"/>
    </row>
    <row r="762" ht="14.25" customHeight="1">
      <c r="D762" s="74"/>
    </row>
    <row r="763" ht="14.25" customHeight="1">
      <c r="D763" s="74"/>
    </row>
    <row r="764" ht="14.25" customHeight="1">
      <c r="D764" s="74"/>
    </row>
    <row r="765" ht="14.25" customHeight="1">
      <c r="D765" s="74"/>
    </row>
    <row r="766" ht="14.25" customHeight="1">
      <c r="D766" s="74"/>
    </row>
    <row r="767" ht="14.25" customHeight="1">
      <c r="D767" s="74"/>
    </row>
    <row r="768" ht="14.25" customHeight="1">
      <c r="D768" s="74"/>
    </row>
    <row r="769" ht="14.25" customHeight="1">
      <c r="D769" s="74"/>
    </row>
    <row r="770" ht="14.25" customHeight="1">
      <c r="D770" s="74"/>
    </row>
    <row r="771" ht="14.25" customHeight="1">
      <c r="D771" s="74"/>
    </row>
    <row r="772" ht="14.25" customHeight="1">
      <c r="D772" s="74"/>
    </row>
    <row r="773" ht="14.25" customHeight="1">
      <c r="D773" s="74"/>
    </row>
    <row r="774" ht="14.25" customHeight="1">
      <c r="D774" s="74"/>
    </row>
    <row r="775" ht="14.25" customHeight="1">
      <c r="D775" s="74"/>
    </row>
    <row r="776" ht="14.25" customHeight="1">
      <c r="D776" s="74"/>
    </row>
    <row r="777" ht="14.25" customHeight="1">
      <c r="D777" s="74"/>
    </row>
    <row r="778" ht="14.25" customHeight="1">
      <c r="D778" s="74"/>
    </row>
    <row r="779" ht="14.25" customHeight="1">
      <c r="D779" s="74"/>
    </row>
    <row r="780" ht="14.25" customHeight="1">
      <c r="D780" s="74"/>
    </row>
    <row r="781" ht="14.25" customHeight="1">
      <c r="D781" s="74"/>
    </row>
    <row r="782" ht="14.25" customHeight="1">
      <c r="D782" s="74"/>
    </row>
    <row r="783" ht="14.25" customHeight="1">
      <c r="D783" s="74"/>
    </row>
    <row r="784" ht="14.25" customHeight="1">
      <c r="D784" s="74"/>
    </row>
    <row r="785" ht="14.25" customHeight="1">
      <c r="D785" s="74"/>
    </row>
    <row r="786" ht="14.25" customHeight="1">
      <c r="D786" s="74"/>
    </row>
    <row r="787" ht="14.25" customHeight="1">
      <c r="D787" s="74"/>
    </row>
    <row r="788" ht="14.25" customHeight="1">
      <c r="D788" s="74"/>
    </row>
    <row r="789" ht="14.25" customHeight="1">
      <c r="D789" s="74"/>
    </row>
    <row r="790" ht="14.25" customHeight="1">
      <c r="D790" s="74"/>
    </row>
    <row r="791" ht="14.25" customHeight="1">
      <c r="D791" s="74"/>
    </row>
    <row r="792" ht="14.25" customHeight="1">
      <c r="D792" s="74"/>
    </row>
    <row r="793" ht="14.25" customHeight="1">
      <c r="D793" s="74"/>
    </row>
    <row r="794" ht="14.25" customHeight="1">
      <c r="D794" s="74"/>
    </row>
    <row r="795" ht="14.25" customHeight="1">
      <c r="D795" s="74"/>
    </row>
    <row r="796" ht="14.25" customHeight="1">
      <c r="D796" s="74"/>
    </row>
    <row r="797" ht="14.25" customHeight="1">
      <c r="D797" s="74"/>
    </row>
    <row r="798" ht="14.25" customHeight="1">
      <c r="D798" s="74"/>
    </row>
    <row r="799" ht="14.25" customHeight="1">
      <c r="D799" s="74"/>
    </row>
    <row r="800" ht="14.25" customHeight="1">
      <c r="D800" s="74"/>
    </row>
    <row r="801" ht="14.25" customHeight="1">
      <c r="D801" s="74"/>
    </row>
    <row r="802" ht="14.25" customHeight="1">
      <c r="D802" s="74"/>
    </row>
    <row r="803" ht="14.25" customHeight="1">
      <c r="D803" s="74"/>
    </row>
    <row r="804" ht="14.25" customHeight="1">
      <c r="D804" s="74"/>
    </row>
    <row r="805" ht="14.25" customHeight="1">
      <c r="D805" s="74"/>
    </row>
    <row r="806" ht="14.25" customHeight="1">
      <c r="D806" s="74"/>
    </row>
    <row r="807" ht="14.25" customHeight="1">
      <c r="D807" s="74"/>
    </row>
    <row r="808" ht="14.25" customHeight="1">
      <c r="D808" s="74"/>
    </row>
    <row r="809" ht="14.25" customHeight="1">
      <c r="D809" s="74"/>
    </row>
    <row r="810" ht="14.25" customHeight="1">
      <c r="D810" s="74"/>
    </row>
    <row r="811" ht="14.25" customHeight="1">
      <c r="D811" s="74"/>
    </row>
    <row r="812" ht="14.25" customHeight="1">
      <c r="D812" s="74"/>
    </row>
    <row r="813" ht="14.25" customHeight="1">
      <c r="D813" s="74"/>
    </row>
    <row r="814" ht="14.25" customHeight="1">
      <c r="D814" s="74"/>
    </row>
    <row r="815" ht="14.25" customHeight="1">
      <c r="D815" s="74"/>
    </row>
    <row r="816" ht="14.25" customHeight="1">
      <c r="D816" s="74"/>
    </row>
    <row r="817" ht="14.25" customHeight="1">
      <c r="D817" s="74"/>
    </row>
    <row r="818" ht="14.25" customHeight="1">
      <c r="D818" s="74"/>
    </row>
    <row r="819" ht="14.25" customHeight="1">
      <c r="D819" s="74"/>
    </row>
    <row r="820" ht="14.25" customHeight="1">
      <c r="D820" s="74"/>
    </row>
    <row r="821" ht="14.25" customHeight="1">
      <c r="D821" s="74"/>
    </row>
    <row r="822" ht="14.25" customHeight="1">
      <c r="D822" s="74"/>
    </row>
    <row r="823" ht="14.25" customHeight="1">
      <c r="D823" s="74"/>
    </row>
    <row r="824" ht="14.25" customHeight="1">
      <c r="D824" s="74"/>
    </row>
    <row r="825" ht="14.25" customHeight="1">
      <c r="D825" s="74"/>
    </row>
    <row r="826" ht="14.25" customHeight="1">
      <c r="D826" s="74"/>
    </row>
    <row r="827" ht="14.25" customHeight="1">
      <c r="D827" s="74"/>
    </row>
    <row r="828" ht="14.25" customHeight="1">
      <c r="D828" s="74"/>
    </row>
    <row r="829" ht="14.25" customHeight="1">
      <c r="D829" s="74"/>
    </row>
    <row r="830" ht="14.25" customHeight="1">
      <c r="D830" s="74"/>
    </row>
    <row r="831" ht="14.25" customHeight="1">
      <c r="D831" s="74"/>
    </row>
    <row r="832" ht="14.25" customHeight="1">
      <c r="D832" s="74"/>
    </row>
    <row r="833" ht="14.25" customHeight="1">
      <c r="D833" s="74"/>
    </row>
    <row r="834" ht="14.25" customHeight="1">
      <c r="D834" s="74"/>
    </row>
    <row r="835" ht="14.25" customHeight="1">
      <c r="D835" s="74"/>
    </row>
    <row r="836" ht="14.25" customHeight="1">
      <c r="D836" s="74"/>
    </row>
    <row r="837" ht="14.25" customHeight="1">
      <c r="D837" s="74"/>
    </row>
    <row r="838" ht="14.25" customHeight="1">
      <c r="D838" s="74"/>
    </row>
    <row r="839" ht="14.25" customHeight="1">
      <c r="D839" s="74"/>
    </row>
    <row r="840" ht="14.25" customHeight="1">
      <c r="D840" s="74"/>
    </row>
    <row r="841" ht="14.25" customHeight="1">
      <c r="D841" s="74"/>
    </row>
    <row r="842" ht="14.25" customHeight="1">
      <c r="D842" s="74"/>
    </row>
    <row r="843" ht="14.25" customHeight="1">
      <c r="D843" s="74"/>
    </row>
    <row r="844" ht="14.25" customHeight="1">
      <c r="D844" s="74"/>
    </row>
    <row r="845" ht="14.25" customHeight="1">
      <c r="D845" s="74"/>
    </row>
    <row r="846" ht="14.25" customHeight="1">
      <c r="D846" s="74"/>
    </row>
    <row r="847" ht="14.25" customHeight="1">
      <c r="D847" s="74"/>
    </row>
    <row r="848" ht="14.25" customHeight="1">
      <c r="D848" s="74"/>
    </row>
    <row r="849" ht="14.25" customHeight="1">
      <c r="D849" s="74"/>
    </row>
    <row r="850" ht="14.25" customHeight="1">
      <c r="D850" s="74"/>
    </row>
    <row r="851" ht="14.25" customHeight="1">
      <c r="D851" s="74"/>
    </row>
    <row r="852" ht="14.25" customHeight="1">
      <c r="D852" s="74"/>
    </row>
    <row r="853" ht="14.25" customHeight="1">
      <c r="D853" s="74"/>
    </row>
    <row r="854" ht="14.25" customHeight="1">
      <c r="D854" s="74"/>
    </row>
    <row r="855" ht="14.25" customHeight="1">
      <c r="D855" s="74"/>
    </row>
    <row r="856" ht="14.25" customHeight="1">
      <c r="D856" s="74"/>
    </row>
    <row r="857" ht="14.25" customHeight="1">
      <c r="D857" s="74"/>
    </row>
    <row r="858" ht="14.25" customHeight="1">
      <c r="D858" s="74"/>
    </row>
    <row r="859" ht="14.25" customHeight="1">
      <c r="D859" s="74"/>
    </row>
    <row r="860" ht="14.25" customHeight="1">
      <c r="D860" s="74"/>
    </row>
    <row r="861" ht="14.25" customHeight="1">
      <c r="D861" s="74"/>
    </row>
    <row r="862" ht="14.25" customHeight="1">
      <c r="D862" s="74"/>
    </row>
    <row r="863" ht="14.25" customHeight="1">
      <c r="D863" s="74"/>
    </row>
    <row r="864" ht="14.25" customHeight="1">
      <c r="D864" s="74"/>
    </row>
    <row r="865" ht="14.25" customHeight="1">
      <c r="D865" s="74"/>
    </row>
    <row r="866" ht="14.25" customHeight="1">
      <c r="D866" s="74"/>
    </row>
    <row r="867" ht="14.25" customHeight="1">
      <c r="D867" s="74"/>
    </row>
    <row r="868" ht="14.25" customHeight="1">
      <c r="D868" s="74"/>
    </row>
    <row r="869" ht="14.25" customHeight="1">
      <c r="D869" s="74"/>
    </row>
    <row r="870" ht="14.25" customHeight="1">
      <c r="D870" s="74"/>
    </row>
    <row r="871" ht="14.25" customHeight="1">
      <c r="D871" s="74"/>
    </row>
    <row r="872" ht="14.25" customHeight="1">
      <c r="D872" s="74"/>
    </row>
    <row r="873" ht="14.25" customHeight="1">
      <c r="D873" s="74"/>
    </row>
    <row r="874" ht="14.25" customHeight="1">
      <c r="D874" s="74"/>
    </row>
    <row r="875" ht="14.25" customHeight="1">
      <c r="D875" s="74"/>
    </row>
    <row r="876" ht="14.25" customHeight="1">
      <c r="D876" s="74"/>
    </row>
    <row r="877" ht="14.25" customHeight="1">
      <c r="D877" s="74"/>
    </row>
    <row r="878" ht="14.25" customHeight="1">
      <c r="D878" s="74"/>
    </row>
    <row r="879" ht="14.25" customHeight="1">
      <c r="D879" s="74"/>
    </row>
    <row r="880" ht="14.25" customHeight="1">
      <c r="D880" s="74"/>
    </row>
    <row r="881" ht="14.25" customHeight="1">
      <c r="D881" s="74"/>
    </row>
    <row r="882" ht="14.25" customHeight="1">
      <c r="D882" s="74"/>
    </row>
    <row r="883" ht="14.25" customHeight="1">
      <c r="D883" s="74"/>
    </row>
    <row r="884" ht="14.25" customHeight="1">
      <c r="D884" s="74"/>
    </row>
    <row r="885" ht="14.25" customHeight="1">
      <c r="D885" s="74"/>
    </row>
    <row r="886" ht="14.25" customHeight="1">
      <c r="D886" s="74"/>
    </row>
    <row r="887" ht="14.25" customHeight="1">
      <c r="D887" s="74"/>
    </row>
    <row r="888" ht="14.25" customHeight="1">
      <c r="D888" s="74"/>
    </row>
    <row r="889" ht="14.25" customHeight="1">
      <c r="D889" s="74"/>
    </row>
    <row r="890" ht="14.25" customHeight="1">
      <c r="D890" s="74"/>
    </row>
    <row r="891" ht="14.25" customHeight="1">
      <c r="D891" s="74"/>
    </row>
    <row r="892" ht="14.25" customHeight="1">
      <c r="D892" s="74"/>
    </row>
    <row r="893" ht="14.25" customHeight="1">
      <c r="D893" s="74"/>
    </row>
    <row r="894" ht="14.25" customHeight="1">
      <c r="D894" s="74"/>
    </row>
    <row r="895" ht="14.25" customHeight="1">
      <c r="D895" s="74"/>
    </row>
    <row r="896" ht="14.25" customHeight="1">
      <c r="D896" s="74"/>
    </row>
    <row r="897" ht="14.25" customHeight="1">
      <c r="D897" s="74"/>
    </row>
    <row r="898" ht="14.25" customHeight="1">
      <c r="D898" s="74"/>
    </row>
    <row r="899" ht="14.25" customHeight="1">
      <c r="D899" s="74"/>
    </row>
    <row r="900" ht="14.25" customHeight="1">
      <c r="D900" s="74"/>
    </row>
    <row r="901" ht="14.25" customHeight="1">
      <c r="D901" s="74"/>
    </row>
    <row r="902" ht="14.25" customHeight="1">
      <c r="D902" s="74"/>
    </row>
    <row r="903" ht="14.25" customHeight="1">
      <c r="D903" s="74"/>
    </row>
    <row r="904" ht="14.25" customHeight="1">
      <c r="D904" s="74"/>
    </row>
    <row r="905" ht="14.25" customHeight="1">
      <c r="D905" s="74"/>
    </row>
    <row r="906" ht="14.25" customHeight="1">
      <c r="D906" s="74"/>
    </row>
    <row r="907" ht="14.25" customHeight="1">
      <c r="D907" s="74"/>
    </row>
    <row r="908" ht="14.25" customHeight="1">
      <c r="D908" s="74"/>
    </row>
    <row r="909" ht="14.25" customHeight="1">
      <c r="D909" s="74"/>
    </row>
    <row r="910" ht="14.25" customHeight="1">
      <c r="D910" s="74"/>
    </row>
    <row r="911" ht="14.25" customHeight="1">
      <c r="D911" s="74"/>
    </row>
    <row r="912" ht="14.25" customHeight="1">
      <c r="D912" s="74"/>
    </row>
    <row r="913" ht="14.25" customHeight="1">
      <c r="D913" s="74"/>
    </row>
    <row r="914" ht="14.25" customHeight="1">
      <c r="D914" s="74"/>
    </row>
    <row r="915" ht="14.25" customHeight="1">
      <c r="D915" s="74"/>
    </row>
    <row r="916" ht="14.25" customHeight="1">
      <c r="D916" s="74"/>
    </row>
    <row r="917" ht="14.25" customHeight="1">
      <c r="D917" s="74"/>
    </row>
    <row r="918" ht="14.25" customHeight="1">
      <c r="D918" s="74"/>
    </row>
    <row r="919" ht="14.25" customHeight="1">
      <c r="D919" s="74"/>
    </row>
    <row r="920" ht="14.25" customHeight="1">
      <c r="D920" s="74"/>
    </row>
    <row r="921" ht="14.25" customHeight="1">
      <c r="D921" s="74"/>
    </row>
    <row r="922" ht="14.25" customHeight="1">
      <c r="D922" s="74"/>
    </row>
    <row r="923" ht="14.25" customHeight="1">
      <c r="D923" s="74"/>
    </row>
    <row r="924" ht="14.25" customHeight="1">
      <c r="D924" s="74"/>
    </row>
    <row r="925" ht="14.25" customHeight="1">
      <c r="D925" s="74"/>
    </row>
    <row r="926" ht="14.25" customHeight="1">
      <c r="D926" s="74"/>
    </row>
    <row r="927" ht="14.25" customHeight="1">
      <c r="D927" s="74"/>
    </row>
    <row r="928" ht="14.25" customHeight="1">
      <c r="D928" s="74"/>
    </row>
    <row r="929" ht="14.25" customHeight="1">
      <c r="D929" s="74"/>
    </row>
    <row r="930" ht="14.25" customHeight="1">
      <c r="D930" s="74"/>
    </row>
    <row r="931" ht="14.25" customHeight="1">
      <c r="D931" s="74"/>
    </row>
    <row r="932" ht="14.25" customHeight="1">
      <c r="D932" s="74"/>
    </row>
    <row r="933" ht="14.25" customHeight="1">
      <c r="D933" s="74"/>
    </row>
    <row r="934" ht="14.25" customHeight="1">
      <c r="D934" s="74"/>
    </row>
    <row r="935" ht="14.25" customHeight="1">
      <c r="D935" s="74"/>
    </row>
    <row r="936" ht="14.25" customHeight="1">
      <c r="D936" s="74"/>
    </row>
    <row r="937" ht="14.25" customHeight="1">
      <c r="D937" s="74"/>
    </row>
    <row r="938" ht="14.25" customHeight="1">
      <c r="D938" s="74"/>
    </row>
    <row r="939" ht="14.25" customHeight="1">
      <c r="D939" s="74"/>
    </row>
    <row r="940" ht="14.25" customHeight="1">
      <c r="D940" s="74"/>
    </row>
    <row r="941" ht="14.25" customHeight="1">
      <c r="D941" s="74"/>
    </row>
    <row r="942" ht="14.25" customHeight="1">
      <c r="D942" s="74"/>
    </row>
    <row r="943" ht="14.25" customHeight="1">
      <c r="D943" s="74"/>
    </row>
    <row r="944" ht="14.25" customHeight="1">
      <c r="D944" s="74"/>
    </row>
    <row r="945" ht="14.25" customHeight="1">
      <c r="D945" s="74"/>
    </row>
    <row r="946" ht="14.25" customHeight="1">
      <c r="D946" s="74"/>
    </row>
    <row r="947" ht="14.25" customHeight="1">
      <c r="D947" s="74"/>
    </row>
    <row r="948" ht="14.25" customHeight="1">
      <c r="D948" s="74"/>
    </row>
    <row r="949" ht="14.25" customHeight="1">
      <c r="D949" s="74"/>
    </row>
    <row r="950" ht="14.25" customHeight="1">
      <c r="D950" s="74"/>
    </row>
    <row r="951" ht="14.25" customHeight="1">
      <c r="D951" s="74"/>
    </row>
    <row r="952" ht="14.25" customHeight="1">
      <c r="D952" s="74"/>
    </row>
    <row r="953" ht="14.25" customHeight="1">
      <c r="D953" s="74"/>
    </row>
    <row r="954" ht="14.25" customHeight="1">
      <c r="D954" s="74"/>
    </row>
    <row r="955" ht="14.25" customHeight="1">
      <c r="D955" s="74"/>
    </row>
    <row r="956" ht="14.25" customHeight="1">
      <c r="D956" s="74"/>
    </row>
    <row r="957" ht="14.25" customHeight="1">
      <c r="D957" s="74"/>
    </row>
    <row r="958" ht="14.25" customHeight="1">
      <c r="D958" s="74"/>
    </row>
    <row r="959" ht="14.25" customHeight="1">
      <c r="D959" s="74"/>
    </row>
    <row r="960" ht="14.25" customHeight="1">
      <c r="D960" s="74"/>
    </row>
    <row r="961" ht="14.25" customHeight="1">
      <c r="D961" s="74"/>
    </row>
    <row r="962" ht="14.25" customHeight="1">
      <c r="D962" s="74"/>
    </row>
    <row r="963" ht="14.25" customHeight="1">
      <c r="D963" s="74"/>
    </row>
    <row r="964" ht="14.25" customHeight="1">
      <c r="D964" s="74"/>
    </row>
    <row r="965" ht="14.25" customHeight="1">
      <c r="D965" s="74"/>
    </row>
    <row r="966" ht="14.25" customHeight="1">
      <c r="D966" s="74"/>
    </row>
    <row r="967" ht="14.25" customHeight="1">
      <c r="D967" s="74"/>
    </row>
    <row r="968" ht="14.25" customHeight="1">
      <c r="D968" s="74"/>
    </row>
    <row r="969" ht="14.25" customHeight="1">
      <c r="D969" s="74"/>
    </row>
    <row r="970" ht="14.25" customHeight="1">
      <c r="D970" s="74"/>
    </row>
    <row r="971" ht="14.25" customHeight="1">
      <c r="D971" s="74"/>
    </row>
    <row r="972" ht="14.25" customHeight="1">
      <c r="D972" s="74"/>
    </row>
    <row r="973" ht="14.25" customHeight="1">
      <c r="D973" s="74"/>
    </row>
    <row r="974" ht="14.25" customHeight="1">
      <c r="D974" s="74"/>
    </row>
    <row r="975" ht="14.25" customHeight="1">
      <c r="D975" s="74"/>
    </row>
    <row r="976" ht="14.25" customHeight="1">
      <c r="D976" s="74"/>
    </row>
    <row r="977" ht="14.25" customHeight="1">
      <c r="D977" s="74"/>
    </row>
    <row r="978" ht="14.25" customHeight="1">
      <c r="D978" s="74"/>
    </row>
    <row r="979" ht="14.25" customHeight="1">
      <c r="D979" s="74"/>
    </row>
    <row r="980" ht="14.25" customHeight="1">
      <c r="D980" s="74"/>
    </row>
    <row r="981" ht="14.25" customHeight="1">
      <c r="D981" s="74"/>
    </row>
    <row r="982" ht="14.25" customHeight="1">
      <c r="D982" s="74"/>
    </row>
    <row r="983" ht="14.25" customHeight="1">
      <c r="D983" s="74"/>
    </row>
    <row r="984" ht="14.25" customHeight="1">
      <c r="D984" s="74"/>
    </row>
    <row r="985" ht="14.25" customHeight="1">
      <c r="D985" s="74"/>
    </row>
    <row r="986" ht="14.25" customHeight="1">
      <c r="D986" s="74"/>
    </row>
    <row r="987" ht="14.25" customHeight="1">
      <c r="D987" s="74"/>
    </row>
    <row r="988" ht="14.25" customHeight="1">
      <c r="D988" s="74"/>
    </row>
    <row r="989" ht="14.25" customHeight="1">
      <c r="D989" s="74"/>
    </row>
    <row r="990" ht="14.25" customHeight="1">
      <c r="D990" s="74"/>
    </row>
    <row r="991" ht="14.25" customHeight="1">
      <c r="D991" s="74"/>
    </row>
    <row r="992" ht="14.25" customHeight="1">
      <c r="D992" s="74"/>
    </row>
    <row r="993" ht="14.25" customHeight="1">
      <c r="D993" s="74"/>
    </row>
    <row r="994" ht="14.25" customHeight="1">
      <c r="D994" s="74"/>
    </row>
    <row r="995" ht="14.25" customHeight="1">
      <c r="D995" s="74"/>
    </row>
    <row r="996" ht="14.25" customHeight="1">
      <c r="D996" s="74"/>
    </row>
    <row r="997" ht="14.25" customHeight="1">
      <c r="D997" s="74"/>
    </row>
    <row r="998" ht="14.25" customHeight="1">
      <c r="D998" s="74"/>
    </row>
    <row r="999" ht="14.25" customHeight="1">
      <c r="D999" s="74"/>
    </row>
    <row r="1000" ht="14.25" customHeight="1">
      <c r="D1000" s="74"/>
    </row>
  </sheetData>
  <mergeCells count="4">
    <mergeCell ref="A4:D4"/>
    <mergeCell ref="B7:B9"/>
    <mergeCell ref="A10:D10"/>
    <mergeCell ref="B11:B12"/>
  </mergeCells>
  <printOptions/>
  <pageMargins bottom="0.27569444444444446" footer="0.0" header="0.0" left="0.6694444444444444" right="0.7083333333333334" top="0.393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2.57"/>
    <col customWidth="1" min="2" max="2" width="16.29"/>
    <col customWidth="1" min="3" max="4" width="30.71"/>
    <col customWidth="1" min="5" max="5" width="14.29"/>
    <col customWidth="1" min="6" max="6" width="19.86"/>
    <col customWidth="1" min="7" max="26" width="8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25.5" customHeight="1">
      <c r="A15" s="4" t="s">
        <v>52</v>
      </c>
    </row>
    <row r="16" ht="25.5" customHeight="1">
      <c r="A16" s="56" t="s">
        <v>53</v>
      </c>
      <c r="B16" s="3"/>
      <c r="C16" s="3"/>
    </row>
    <row r="17" ht="14.25" customHeight="1">
      <c r="A17" s="57" t="s">
        <v>3</v>
      </c>
      <c r="B17" s="58" t="s">
        <v>54</v>
      </c>
      <c r="C17" s="58" t="s">
        <v>55</v>
      </c>
      <c r="D17" s="59" t="s">
        <v>56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ht="20.25" customHeight="1">
      <c r="A18" s="60" t="s">
        <v>57</v>
      </c>
      <c r="B18" s="61"/>
      <c r="C18" s="61"/>
      <c r="D18" s="62"/>
    </row>
    <row r="19" ht="14.25" customHeight="1">
      <c r="A19" s="63" t="s">
        <v>58</v>
      </c>
      <c r="B19" s="64" t="s">
        <v>59</v>
      </c>
      <c r="C19" s="64">
        <v>179.0</v>
      </c>
      <c r="D19" s="65">
        <v>251.0</v>
      </c>
    </row>
    <row r="20" ht="14.25" customHeight="1">
      <c r="A20" s="63" t="s">
        <v>60</v>
      </c>
      <c r="B20" s="64" t="s">
        <v>59</v>
      </c>
      <c r="C20" s="64">
        <v>117.0</v>
      </c>
      <c r="D20" s="65">
        <v>153.0</v>
      </c>
    </row>
    <row r="21" ht="14.25" customHeight="1">
      <c r="A21" s="63" t="s">
        <v>61</v>
      </c>
      <c r="B21" s="64" t="s">
        <v>59</v>
      </c>
      <c r="C21" s="64">
        <v>199.0</v>
      </c>
      <c r="D21" s="65">
        <v>343.0</v>
      </c>
    </row>
    <row r="22" ht="14.25" customHeight="1">
      <c r="A22" s="63" t="s">
        <v>62</v>
      </c>
      <c r="B22" s="64" t="s">
        <v>59</v>
      </c>
      <c r="C22" s="64">
        <v>211.0</v>
      </c>
      <c r="D22" s="65">
        <v>301.0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ht="14.25" customHeight="1">
      <c r="A23" s="63" t="s">
        <v>63</v>
      </c>
      <c r="B23" s="64" t="s">
        <v>59</v>
      </c>
      <c r="C23" s="64">
        <v>164.0</v>
      </c>
      <c r="D23" s="65">
        <v>245.0</v>
      </c>
    </row>
    <row r="24" ht="14.25" customHeight="1">
      <c r="A24" s="63" t="s">
        <v>64</v>
      </c>
      <c r="B24" s="64" t="s">
        <v>59</v>
      </c>
      <c r="C24" s="64">
        <v>164.0</v>
      </c>
      <c r="D24" s="65">
        <v>236.0</v>
      </c>
    </row>
    <row r="25" ht="14.25" customHeight="1">
      <c r="A25" s="63" t="s">
        <v>65</v>
      </c>
      <c r="B25" s="64" t="s">
        <v>59</v>
      </c>
      <c r="C25" s="64">
        <v>159.0</v>
      </c>
      <c r="D25" s="65">
        <v>195.0</v>
      </c>
    </row>
    <row r="26" ht="14.25" customHeight="1">
      <c r="A26" s="63" t="s">
        <v>66</v>
      </c>
      <c r="B26" s="64" t="s">
        <v>59</v>
      </c>
      <c r="C26" s="64">
        <v>183.0</v>
      </c>
      <c r="D26" s="65">
        <v>219.0</v>
      </c>
    </row>
    <row r="27" ht="14.25" customHeight="1">
      <c r="A27" s="63" t="s">
        <v>67</v>
      </c>
      <c r="B27" s="64" t="s">
        <v>59</v>
      </c>
      <c r="C27" s="64">
        <v>99.0</v>
      </c>
      <c r="D27" s="65">
        <v>135.0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ht="14.25" customHeight="1">
      <c r="A28" s="63" t="s">
        <v>68</v>
      </c>
      <c r="B28" s="64" t="s">
        <v>59</v>
      </c>
      <c r="C28" s="64">
        <v>80.0</v>
      </c>
      <c r="D28" s="65">
        <v>116.0</v>
      </c>
    </row>
    <row r="29" ht="14.25" customHeight="1">
      <c r="A29" s="63" t="s">
        <v>69</v>
      </c>
      <c r="B29" s="64" t="s">
        <v>59</v>
      </c>
      <c r="C29" s="64">
        <v>227.0</v>
      </c>
      <c r="D29" s="65">
        <v>389.0</v>
      </c>
    </row>
    <row r="30" ht="20.25" customHeight="1">
      <c r="A30" s="60" t="s">
        <v>70</v>
      </c>
      <c r="B30" s="61"/>
      <c r="C30" s="61"/>
      <c r="D30" s="62"/>
    </row>
    <row r="31" ht="14.25" customHeight="1">
      <c r="A31" s="63" t="s">
        <v>58</v>
      </c>
      <c r="B31" s="64" t="s">
        <v>59</v>
      </c>
      <c r="C31" s="64">
        <v>218.0</v>
      </c>
      <c r="D31" s="66"/>
    </row>
    <row r="32" ht="14.25" customHeight="1">
      <c r="A32" s="63" t="s">
        <v>62</v>
      </c>
      <c r="B32" s="64" t="s">
        <v>59</v>
      </c>
      <c r="C32" s="64">
        <v>235.0</v>
      </c>
      <c r="D32" s="66"/>
    </row>
    <row r="33" ht="14.25" customHeight="1">
      <c r="A33" s="63" t="s">
        <v>65</v>
      </c>
      <c r="B33" s="64" t="s">
        <v>59</v>
      </c>
      <c r="C33" s="64">
        <v>175.0</v>
      </c>
      <c r="D33" s="66"/>
    </row>
    <row r="34" ht="14.25" customHeight="1">
      <c r="A34" s="63" t="s">
        <v>66</v>
      </c>
      <c r="B34" s="64" t="s">
        <v>59</v>
      </c>
      <c r="C34" s="64">
        <v>175.0</v>
      </c>
      <c r="D34" s="66"/>
    </row>
    <row r="35" ht="20.25" customHeight="1">
      <c r="A35" s="60" t="s">
        <v>71</v>
      </c>
      <c r="B35" s="61"/>
      <c r="C35" s="61"/>
      <c r="D35" s="62"/>
    </row>
    <row r="36" ht="14.25" customHeight="1">
      <c r="A36" s="63" t="s">
        <v>58</v>
      </c>
      <c r="B36" s="64" t="s">
        <v>59</v>
      </c>
      <c r="C36" s="64">
        <v>235.0</v>
      </c>
      <c r="D36" s="66"/>
    </row>
    <row r="37" ht="14.25" customHeight="1">
      <c r="A37" s="63" t="s">
        <v>62</v>
      </c>
      <c r="B37" s="64" t="s">
        <v>59</v>
      </c>
      <c r="C37" s="64">
        <v>242.0</v>
      </c>
      <c r="D37" s="66"/>
    </row>
    <row r="38" ht="14.25" customHeight="1">
      <c r="A38" s="63" t="s">
        <v>65</v>
      </c>
      <c r="B38" s="64" t="s">
        <v>59</v>
      </c>
      <c r="C38" s="64">
        <v>192.0</v>
      </c>
      <c r="D38" s="66"/>
    </row>
    <row r="39" ht="14.25" customHeight="1">
      <c r="A39" s="67" t="s">
        <v>66</v>
      </c>
      <c r="B39" s="68" t="s">
        <v>59</v>
      </c>
      <c r="C39" s="68">
        <v>192.0</v>
      </c>
      <c r="D39" s="69"/>
    </row>
    <row r="40" ht="14.25" customHeight="1"/>
    <row r="41" ht="49.5" customHeight="1">
      <c r="A41" s="70" t="s">
        <v>72</v>
      </c>
    </row>
    <row r="42" ht="14.25" customHeight="1"/>
    <row r="43" ht="48.0" customHeight="1">
      <c r="A43" s="71" t="s">
        <v>73</v>
      </c>
      <c r="B43" s="72"/>
      <c r="C43" s="72"/>
      <c r="D43" s="73"/>
    </row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">
    <mergeCell ref="A15:D15"/>
    <mergeCell ref="A18:D18"/>
    <mergeCell ref="A30:D30"/>
    <mergeCell ref="A35:D35"/>
    <mergeCell ref="A41:D41"/>
    <mergeCell ref="A43:D43"/>
  </mergeCells>
  <printOptions/>
  <pageMargins bottom="0.39375" footer="0.0" header="0.0" left="0.6694444444444444" right="0.7083333333333334" top="0.393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6.71"/>
    <col customWidth="1" min="2" max="2" width="12.57"/>
    <col customWidth="1" min="3" max="3" width="43.14"/>
    <col customWidth="1" min="4" max="4" width="46.86"/>
    <col customWidth="1" min="5" max="5" width="14.29"/>
    <col customWidth="1" min="6" max="6" width="19.86"/>
    <col customWidth="1" min="7" max="26" width="8.71"/>
  </cols>
  <sheetData>
    <row r="1" ht="14.25" customHeight="1">
      <c r="B1" s="74"/>
    </row>
    <row r="2" ht="14.25" customHeight="1">
      <c r="B2" s="74"/>
    </row>
    <row r="3" ht="14.25" customHeight="1">
      <c r="B3" s="74"/>
    </row>
    <row r="4" ht="14.25" customHeight="1">
      <c r="B4" s="74"/>
    </row>
    <row r="5" ht="14.25" customHeight="1">
      <c r="B5" s="74"/>
    </row>
    <row r="6" ht="14.25" customHeight="1">
      <c r="B6" s="74"/>
    </row>
    <row r="7" ht="14.25" customHeight="1">
      <c r="B7" s="74"/>
    </row>
    <row r="8" ht="14.25" customHeight="1">
      <c r="B8" s="74"/>
    </row>
    <row r="9" ht="14.25" customHeight="1">
      <c r="B9" s="74"/>
    </row>
    <row r="10" ht="14.25" customHeight="1">
      <c r="B10" s="74"/>
    </row>
    <row r="11" ht="14.25" customHeight="1">
      <c r="B11" s="74"/>
    </row>
    <row r="12" ht="14.25" customHeight="1">
      <c r="B12" s="74"/>
    </row>
    <row r="13" ht="14.25" customHeight="1">
      <c r="B13" s="74"/>
    </row>
    <row r="14" ht="14.25" customHeight="1">
      <c r="B14" s="74"/>
    </row>
    <row r="15" ht="25.5" customHeight="1">
      <c r="A15" s="4" t="s">
        <v>1</v>
      </c>
    </row>
    <row r="16" ht="25.5" customHeight="1">
      <c r="A16" s="56" t="s">
        <v>74</v>
      </c>
      <c r="B16" s="75"/>
      <c r="C16" s="3"/>
      <c r="D16" s="3"/>
    </row>
    <row r="17" ht="14.25" customHeight="1">
      <c r="A17" s="76" t="s">
        <v>3</v>
      </c>
      <c r="B17" s="77" t="s">
        <v>54</v>
      </c>
      <c r="C17" s="76" t="s">
        <v>4</v>
      </c>
      <c r="D17" s="76" t="s">
        <v>75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ht="12.75" customHeight="1">
      <c r="A18" s="78" t="s">
        <v>76</v>
      </c>
      <c r="B18" s="77" t="s">
        <v>77</v>
      </c>
      <c r="C18" s="79" t="s">
        <v>78</v>
      </c>
      <c r="D18" s="80">
        <v>160.0</v>
      </c>
    </row>
    <row r="19" ht="14.25" customHeight="1">
      <c r="A19" s="81"/>
      <c r="B19" s="77" t="s">
        <v>77</v>
      </c>
      <c r="C19" s="79" t="s">
        <v>12</v>
      </c>
      <c r="D19" s="80">
        <v>180.0</v>
      </c>
    </row>
    <row r="20" ht="14.25" customHeight="1">
      <c r="A20" s="81"/>
      <c r="B20" s="77" t="s">
        <v>77</v>
      </c>
      <c r="C20" s="79" t="s">
        <v>79</v>
      </c>
      <c r="D20" s="80">
        <v>185.0</v>
      </c>
    </row>
    <row r="21" ht="14.25" customHeight="1">
      <c r="A21" s="82"/>
      <c r="B21" s="77" t="s">
        <v>77</v>
      </c>
      <c r="C21" s="79" t="s">
        <v>80</v>
      </c>
      <c r="D21" s="80">
        <v>220.0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ht="12.75" customHeight="1">
      <c r="A22" s="78" t="s">
        <v>81</v>
      </c>
      <c r="B22" s="77" t="s">
        <v>77</v>
      </c>
      <c r="C22" s="79" t="str">
        <f t="shared" ref="C22:C27" si="1">C18</f>
        <v>оц. 0,4</v>
      </c>
      <c r="D22" s="80">
        <v>199.0</v>
      </c>
    </row>
    <row r="23" ht="14.25" customHeight="1">
      <c r="A23" s="81"/>
      <c r="B23" s="77" t="s">
        <v>77</v>
      </c>
      <c r="C23" s="79" t="str">
        <f t="shared" si="1"/>
        <v>оц. 0,5</v>
      </c>
      <c r="D23" s="80">
        <v>215.0</v>
      </c>
    </row>
    <row r="24" ht="14.25" customHeight="1">
      <c r="A24" s="81"/>
      <c r="B24" s="77" t="s">
        <v>77</v>
      </c>
      <c r="C24" s="79" t="str">
        <f t="shared" si="1"/>
        <v>RAL 0,4</v>
      </c>
      <c r="D24" s="80">
        <v>235.0</v>
      </c>
    </row>
    <row r="25" ht="14.25" customHeight="1">
      <c r="A25" s="82"/>
      <c r="B25" s="77" t="s">
        <v>77</v>
      </c>
      <c r="C25" s="79" t="str">
        <f t="shared" si="1"/>
        <v>RAL 0,5</v>
      </c>
      <c r="D25" s="80">
        <v>250.0</v>
      </c>
    </row>
    <row r="26" ht="12.75" customHeight="1">
      <c r="A26" s="78" t="s">
        <v>46</v>
      </c>
      <c r="B26" s="77" t="s">
        <v>77</v>
      </c>
      <c r="C26" s="79" t="str">
        <f t="shared" si="1"/>
        <v>оц. 0,4</v>
      </c>
      <c r="D26" s="80">
        <v>160.0</v>
      </c>
    </row>
    <row r="27" ht="14.25" customHeight="1">
      <c r="A27" s="82"/>
      <c r="B27" s="77" t="s">
        <v>77</v>
      </c>
      <c r="C27" s="79" t="str">
        <f t="shared" si="1"/>
        <v>оц. 0,5</v>
      </c>
      <c r="D27" s="80">
        <v>170.0</v>
      </c>
    </row>
    <row r="28" ht="12.75" customHeight="1">
      <c r="A28" s="78" t="s">
        <v>49</v>
      </c>
      <c r="B28" s="77" t="s">
        <v>77</v>
      </c>
      <c r="C28" s="79" t="s">
        <v>79</v>
      </c>
      <c r="D28" s="80">
        <v>235.0</v>
      </c>
    </row>
    <row r="29" ht="23.25" customHeight="1">
      <c r="A29" s="82"/>
      <c r="B29" s="77" t="s">
        <v>77</v>
      </c>
      <c r="C29" s="79" t="s">
        <v>80</v>
      </c>
      <c r="D29" s="80">
        <v>250.0</v>
      </c>
    </row>
    <row r="30" ht="23.25" customHeight="1">
      <c r="A30" s="70"/>
      <c r="B30" s="83"/>
      <c r="C30" s="84"/>
      <c r="D30" s="34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ht="23.25" customHeight="1">
      <c r="A31" s="70"/>
      <c r="B31" s="83"/>
      <c r="C31" s="84"/>
      <c r="D31" s="34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ht="23.25" customHeight="1">
      <c r="A32" s="70"/>
      <c r="B32" s="83"/>
      <c r="C32" s="84"/>
      <c r="D32" s="34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ht="23.25" customHeight="1">
      <c r="A33" s="85" t="s">
        <v>82</v>
      </c>
      <c r="B33" s="77" t="s">
        <v>54</v>
      </c>
      <c r="C33" s="77" t="s">
        <v>55</v>
      </c>
      <c r="D33" s="77" t="s">
        <v>56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ht="23.25" customHeight="1">
      <c r="A34" s="86" t="s">
        <v>83</v>
      </c>
      <c r="B34" s="61"/>
      <c r="C34" s="61"/>
      <c r="D34" s="61"/>
    </row>
    <row r="35" ht="23.25" customHeight="1">
      <c r="A35" s="87" t="s">
        <v>84</v>
      </c>
      <c r="B35" s="88" t="s">
        <v>85</v>
      </c>
      <c r="C35" s="80">
        <v>120.0</v>
      </c>
      <c r="D35" s="80">
        <v>160.0</v>
      </c>
    </row>
    <row r="36" ht="23.25" customHeight="1">
      <c r="A36" s="87" t="s">
        <v>86</v>
      </c>
      <c r="B36" s="88" t="s">
        <v>85</v>
      </c>
      <c r="C36" s="80">
        <v>150.0</v>
      </c>
      <c r="D36" s="80">
        <v>185.0</v>
      </c>
    </row>
    <row r="37" ht="23.25" customHeight="1">
      <c r="A37" s="87" t="s">
        <v>87</v>
      </c>
      <c r="B37" s="88" t="s">
        <v>85</v>
      </c>
      <c r="C37" s="80">
        <v>180.0</v>
      </c>
      <c r="D37" s="80">
        <v>220.0</v>
      </c>
    </row>
    <row r="38" ht="23.25" customHeight="1">
      <c r="A38" s="87" t="s">
        <v>88</v>
      </c>
      <c r="B38" s="88" t="s">
        <v>85</v>
      </c>
      <c r="C38" s="80">
        <v>210.0</v>
      </c>
      <c r="D38" s="80">
        <v>250.0</v>
      </c>
    </row>
    <row r="39" ht="23.25" customHeight="1">
      <c r="A39" s="87" t="s">
        <v>89</v>
      </c>
      <c r="B39" s="88" t="s">
        <v>85</v>
      </c>
      <c r="C39" s="80">
        <v>120.0</v>
      </c>
      <c r="D39" s="80">
        <v>160.0</v>
      </c>
    </row>
    <row r="40" ht="23.25" customHeight="1">
      <c r="A40" s="87" t="s">
        <v>90</v>
      </c>
      <c r="B40" s="88" t="s">
        <v>85</v>
      </c>
      <c r="C40" s="80">
        <v>150.0</v>
      </c>
      <c r="D40" s="80">
        <v>185.0</v>
      </c>
    </row>
    <row r="41" ht="23.25" customHeight="1">
      <c r="A41" s="87" t="s">
        <v>91</v>
      </c>
      <c r="B41" s="88" t="s">
        <v>85</v>
      </c>
      <c r="C41" s="80">
        <v>180.0</v>
      </c>
      <c r="D41" s="80">
        <v>220.0</v>
      </c>
    </row>
    <row r="42" ht="23.25" customHeight="1">
      <c r="A42" s="87" t="s">
        <v>92</v>
      </c>
      <c r="B42" s="88" t="s">
        <v>85</v>
      </c>
      <c r="C42" s="80">
        <v>210.0</v>
      </c>
      <c r="D42" s="80">
        <v>250.0</v>
      </c>
    </row>
    <row r="43" ht="23.25" customHeight="1">
      <c r="A43" s="87" t="s">
        <v>93</v>
      </c>
      <c r="B43" s="88" t="s">
        <v>85</v>
      </c>
      <c r="C43" s="80">
        <v>120.0</v>
      </c>
      <c r="D43" s="80">
        <v>160.0</v>
      </c>
    </row>
    <row r="44" ht="23.25" customHeight="1">
      <c r="A44" s="87" t="s">
        <v>94</v>
      </c>
      <c r="B44" s="88" t="s">
        <v>85</v>
      </c>
      <c r="C44" s="80">
        <v>120.0</v>
      </c>
      <c r="D44" s="80">
        <v>160.0</v>
      </c>
    </row>
    <row r="45" ht="14.25" customHeight="1">
      <c r="A45" s="87" t="s">
        <v>95</v>
      </c>
      <c r="B45" s="88" t="s">
        <v>85</v>
      </c>
      <c r="C45" s="88">
        <v>120.0</v>
      </c>
      <c r="D45" s="88">
        <v>160.0</v>
      </c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</row>
    <row r="46" ht="23.25" customHeight="1">
      <c r="A46" s="87" t="s">
        <v>96</v>
      </c>
      <c r="B46" s="88" t="s">
        <v>85</v>
      </c>
      <c r="C46" s="80">
        <v>130.0</v>
      </c>
      <c r="D46" s="80">
        <v>145.0</v>
      </c>
    </row>
    <row r="47" ht="23.25" customHeight="1">
      <c r="A47" s="87" t="s">
        <v>97</v>
      </c>
      <c r="B47" s="90" t="s">
        <v>59</v>
      </c>
      <c r="C47" s="80">
        <v>1.3</v>
      </c>
      <c r="D47" s="80">
        <v>1.7</v>
      </c>
    </row>
    <row r="48" ht="26.25" customHeight="1">
      <c r="A48" s="87" t="s">
        <v>98</v>
      </c>
      <c r="B48" s="90" t="s">
        <v>59</v>
      </c>
      <c r="C48" s="80">
        <v>1.4</v>
      </c>
      <c r="D48" s="80">
        <v>1.8</v>
      </c>
    </row>
    <row r="49" ht="26.25" customHeight="1">
      <c r="A49" s="86" t="s">
        <v>99</v>
      </c>
      <c r="B49" s="61"/>
      <c r="C49" s="61"/>
      <c r="D49" s="91"/>
    </row>
    <row r="50" ht="23.25" customHeight="1">
      <c r="A50" s="92" t="s">
        <v>57</v>
      </c>
      <c r="B50" s="61"/>
      <c r="C50" s="61"/>
      <c r="D50" s="91"/>
    </row>
    <row r="51" ht="14.25" customHeight="1">
      <c r="A51" s="93" t="s">
        <v>58</v>
      </c>
      <c r="B51" s="90" t="s">
        <v>59</v>
      </c>
      <c r="C51" s="64">
        <v>179.0</v>
      </c>
      <c r="D51" s="64">
        <v>251.0</v>
      </c>
    </row>
    <row r="52" ht="14.25" customHeight="1">
      <c r="A52" s="93" t="s">
        <v>60</v>
      </c>
      <c r="B52" s="90" t="s">
        <v>59</v>
      </c>
      <c r="C52" s="64">
        <v>117.0</v>
      </c>
      <c r="D52" s="64">
        <v>153.0</v>
      </c>
    </row>
    <row r="53" ht="14.25" customHeight="1">
      <c r="A53" s="93" t="s">
        <v>61</v>
      </c>
      <c r="B53" s="90" t="s">
        <v>59</v>
      </c>
      <c r="C53" s="64">
        <v>199.0</v>
      </c>
      <c r="D53" s="64">
        <v>343.0</v>
      </c>
    </row>
    <row r="54" ht="14.25" customHeight="1">
      <c r="A54" s="93" t="s">
        <v>62</v>
      </c>
      <c r="B54" s="90" t="s">
        <v>59</v>
      </c>
      <c r="C54" s="64">
        <v>211.0</v>
      </c>
      <c r="D54" s="64">
        <v>301.0</v>
      </c>
    </row>
    <row r="55" ht="14.25" customHeight="1">
      <c r="A55" s="93" t="s">
        <v>63</v>
      </c>
      <c r="B55" s="90" t="s">
        <v>59</v>
      </c>
      <c r="C55" s="64">
        <v>164.0</v>
      </c>
      <c r="D55" s="64">
        <v>245.0</v>
      </c>
    </row>
    <row r="56" ht="14.25" customHeight="1">
      <c r="A56" s="93" t="s">
        <v>64</v>
      </c>
      <c r="B56" s="90" t="s">
        <v>59</v>
      </c>
      <c r="C56" s="64">
        <v>164.0</v>
      </c>
      <c r="D56" s="64">
        <v>236.0</v>
      </c>
    </row>
    <row r="57" ht="14.25" customHeight="1">
      <c r="A57" s="93" t="s">
        <v>65</v>
      </c>
      <c r="B57" s="90" t="s">
        <v>59</v>
      </c>
      <c r="C57" s="64">
        <v>159.0</v>
      </c>
      <c r="D57" s="64">
        <v>195.0</v>
      </c>
    </row>
    <row r="58" ht="14.25" customHeight="1">
      <c r="A58" s="93" t="s">
        <v>66</v>
      </c>
      <c r="B58" s="90" t="s">
        <v>59</v>
      </c>
      <c r="C58" s="64">
        <v>183.0</v>
      </c>
      <c r="D58" s="64">
        <v>219.0</v>
      </c>
    </row>
    <row r="59" ht="14.25" customHeight="1">
      <c r="A59" s="93" t="s">
        <v>67</v>
      </c>
      <c r="B59" s="90" t="s">
        <v>59</v>
      </c>
      <c r="C59" s="64">
        <v>99.0</v>
      </c>
      <c r="D59" s="64">
        <v>135.0</v>
      </c>
    </row>
    <row r="60" ht="14.25" customHeight="1">
      <c r="A60" s="93" t="s">
        <v>68</v>
      </c>
      <c r="B60" s="90" t="s">
        <v>59</v>
      </c>
      <c r="C60" s="64">
        <v>80.0</v>
      </c>
      <c r="D60" s="64">
        <v>116.0</v>
      </c>
    </row>
    <row r="61" ht="14.25" customHeight="1">
      <c r="A61" s="93" t="s">
        <v>69</v>
      </c>
      <c r="B61" s="90" t="s">
        <v>59</v>
      </c>
      <c r="C61" s="64">
        <v>227.0</v>
      </c>
      <c r="D61" s="64">
        <v>389.0</v>
      </c>
    </row>
    <row r="62" ht="20.25" customHeight="1">
      <c r="A62" s="92" t="s">
        <v>70</v>
      </c>
      <c r="B62" s="61"/>
      <c r="C62" s="61"/>
      <c r="D62" s="91"/>
    </row>
    <row r="63" ht="14.25" customHeight="1">
      <c r="A63" s="93" t="s">
        <v>58</v>
      </c>
      <c r="B63" s="90" t="s">
        <v>59</v>
      </c>
      <c r="C63" s="64">
        <v>218.0</v>
      </c>
      <c r="D63" s="80"/>
    </row>
    <row r="64" ht="14.25" customHeight="1">
      <c r="A64" s="93" t="s">
        <v>62</v>
      </c>
      <c r="B64" s="90" t="s">
        <v>59</v>
      </c>
      <c r="C64" s="64">
        <v>235.0</v>
      </c>
      <c r="D64" s="80"/>
    </row>
    <row r="65" ht="14.25" customHeight="1">
      <c r="A65" s="93" t="s">
        <v>65</v>
      </c>
      <c r="B65" s="90" t="s">
        <v>59</v>
      </c>
      <c r="C65" s="64">
        <v>175.0</v>
      </c>
      <c r="D65" s="80"/>
    </row>
    <row r="66" ht="14.25" customHeight="1">
      <c r="A66" s="93" t="s">
        <v>66</v>
      </c>
      <c r="B66" s="90" t="s">
        <v>59</v>
      </c>
      <c r="C66" s="64">
        <v>175.0</v>
      </c>
      <c r="D66" s="80"/>
    </row>
    <row r="67" ht="20.25" customHeight="1">
      <c r="A67" s="92" t="s">
        <v>71</v>
      </c>
      <c r="B67" s="61"/>
      <c r="C67" s="61"/>
      <c r="D67" s="91"/>
    </row>
    <row r="68" ht="14.25" customHeight="1">
      <c r="A68" s="93" t="s">
        <v>58</v>
      </c>
      <c r="B68" s="90" t="s">
        <v>59</v>
      </c>
      <c r="C68" s="64">
        <v>235.0</v>
      </c>
      <c r="D68" s="80"/>
    </row>
    <row r="69" ht="14.25" customHeight="1">
      <c r="A69" s="93" t="s">
        <v>62</v>
      </c>
      <c r="B69" s="90" t="s">
        <v>59</v>
      </c>
      <c r="C69" s="64">
        <v>242.0</v>
      </c>
      <c r="D69" s="80"/>
    </row>
    <row r="70" ht="14.25" customHeight="1">
      <c r="A70" s="93" t="s">
        <v>65</v>
      </c>
      <c r="B70" s="90" t="s">
        <v>59</v>
      </c>
      <c r="C70" s="64">
        <v>192.0</v>
      </c>
      <c r="D70" s="80"/>
    </row>
    <row r="71" ht="14.25" customHeight="1">
      <c r="A71" s="93" t="s">
        <v>66</v>
      </c>
      <c r="B71" s="90" t="s">
        <v>59</v>
      </c>
      <c r="C71" s="64">
        <v>192.0</v>
      </c>
      <c r="D71" s="80"/>
    </row>
    <row r="72" ht="14.25" customHeight="1">
      <c r="B72" s="74"/>
    </row>
    <row r="73" ht="14.25" customHeight="1">
      <c r="B73" s="74"/>
    </row>
    <row r="74" ht="14.25" customHeight="1">
      <c r="B74" s="74"/>
    </row>
    <row r="75" ht="14.25" customHeight="1">
      <c r="B75" s="74"/>
    </row>
    <row r="76" ht="14.25" customHeight="1">
      <c r="B76" s="74"/>
    </row>
    <row r="77" ht="14.25" customHeight="1">
      <c r="B77" s="74"/>
    </row>
    <row r="78" ht="14.25" customHeight="1">
      <c r="B78" s="74"/>
    </row>
    <row r="79" ht="14.25" customHeight="1">
      <c r="B79" s="74"/>
    </row>
    <row r="80" ht="14.25" customHeight="1">
      <c r="B80" s="74"/>
    </row>
    <row r="81" ht="14.25" customHeight="1">
      <c r="B81" s="74"/>
    </row>
    <row r="82" ht="14.25" customHeight="1">
      <c r="B82" s="74"/>
    </row>
    <row r="83" ht="14.25" customHeight="1">
      <c r="B83" s="74"/>
    </row>
    <row r="84" ht="14.25" customHeight="1">
      <c r="B84" s="74"/>
    </row>
    <row r="85" ht="14.25" customHeight="1">
      <c r="B85" s="74"/>
    </row>
    <row r="86" ht="14.25" customHeight="1">
      <c r="B86" s="74"/>
    </row>
    <row r="87" ht="14.25" customHeight="1">
      <c r="B87" s="74"/>
    </row>
    <row r="88" ht="14.25" customHeight="1">
      <c r="B88" s="74"/>
    </row>
    <row r="89" ht="14.25" customHeight="1">
      <c r="B89" s="74"/>
    </row>
    <row r="90" ht="14.25" customHeight="1">
      <c r="B90" s="74"/>
    </row>
    <row r="91" ht="14.25" customHeight="1">
      <c r="B91" s="74"/>
    </row>
    <row r="92" ht="14.25" customHeight="1">
      <c r="B92" s="74"/>
    </row>
    <row r="93" ht="14.25" customHeight="1">
      <c r="B93" s="74"/>
    </row>
    <row r="94" ht="14.25" customHeight="1">
      <c r="B94" s="74"/>
    </row>
    <row r="95" ht="14.25" customHeight="1">
      <c r="B95" s="74"/>
    </row>
    <row r="96" ht="14.25" customHeight="1">
      <c r="B96" s="74"/>
    </row>
    <row r="97" ht="14.25" customHeight="1">
      <c r="B97" s="74"/>
    </row>
    <row r="98" ht="14.25" customHeight="1">
      <c r="B98" s="74"/>
    </row>
    <row r="99" ht="14.25" customHeight="1">
      <c r="B99" s="74"/>
    </row>
    <row r="100" ht="14.25" customHeight="1">
      <c r="B100" s="74"/>
    </row>
    <row r="101" ht="14.25" customHeight="1">
      <c r="B101" s="74"/>
    </row>
    <row r="102" ht="14.25" customHeight="1">
      <c r="B102" s="74"/>
    </row>
    <row r="103" ht="14.25" customHeight="1">
      <c r="B103" s="74"/>
    </row>
    <row r="104" ht="14.25" customHeight="1">
      <c r="B104" s="74"/>
    </row>
    <row r="105" ht="14.25" customHeight="1">
      <c r="B105" s="74"/>
    </row>
    <row r="106" ht="14.25" customHeight="1">
      <c r="B106" s="74"/>
    </row>
    <row r="107" ht="14.25" customHeight="1">
      <c r="B107" s="74"/>
    </row>
    <row r="108" ht="14.25" customHeight="1">
      <c r="B108" s="74"/>
    </row>
    <row r="109" ht="14.25" customHeight="1">
      <c r="B109" s="74"/>
    </row>
    <row r="110" ht="14.25" customHeight="1">
      <c r="B110" s="74"/>
    </row>
    <row r="111" ht="14.25" customHeight="1">
      <c r="B111" s="74"/>
    </row>
    <row r="112" ht="14.25" customHeight="1">
      <c r="B112" s="74"/>
    </row>
    <row r="113" ht="14.25" customHeight="1">
      <c r="B113" s="74"/>
    </row>
    <row r="114" ht="14.25" customHeight="1">
      <c r="B114" s="74"/>
    </row>
    <row r="115" ht="14.25" customHeight="1">
      <c r="B115" s="74"/>
    </row>
    <row r="116" ht="14.25" customHeight="1">
      <c r="B116" s="74"/>
    </row>
    <row r="117" ht="14.25" customHeight="1">
      <c r="B117" s="74"/>
    </row>
    <row r="118" ht="14.25" customHeight="1">
      <c r="B118" s="74"/>
    </row>
    <row r="119" ht="14.25" customHeight="1">
      <c r="B119" s="74"/>
    </row>
    <row r="120" ht="14.25" customHeight="1">
      <c r="B120" s="74"/>
    </row>
    <row r="121" ht="14.25" customHeight="1">
      <c r="B121" s="74"/>
    </row>
    <row r="122" ht="14.25" customHeight="1">
      <c r="B122" s="74"/>
    </row>
    <row r="123" ht="14.25" customHeight="1">
      <c r="B123" s="74"/>
    </row>
    <row r="124" ht="14.25" customHeight="1">
      <c r="B124" s="74"/>
    </row>
    <row r="125" ht="14.25" customHeight="1">
      <c r="B125" s="74"/>
    </row>
    <row r="126" ht="14.25" customHeight="1">
      <c r="B126" s="74"/>
    </row>
    <row r="127" ht="14.25" customHeight="1">
      <c r="B127" s="74"/>
    </row>
    <row r="128" ht="14.25" customHeight="1">
      <c r="B128" s="74"/>
    </row>
    <row r="129" ht="14.25" customHeight="1">
      <c r="B129" s="74"/>
    </row>
    <row r="130" ht="14.25" customHeight="1">
      <c r="B130" s="74"/>
    </row>
    <row r="131" ht="14.25" customHeight="1">
      <c r="B131" s="74"/>
    </row>
    <row r="132" ht="14.25" customHeight="1">
      <c r="B132" s="74"/>
    </row>
    <row r="133" ht="14.25" customHeight="1">
      <c r="B133" s="74"/>
    </row>
    <row r="134" ht="14.25" customHeight="1">
      <c r="B134" s="74"/>
    </row>
    <row r="135" ht="14.25" customHeight="1">
      <c r="B135" s="74"/>
    </row>
    <row r="136" ht="14.25" customHeight="1">
      <c r="B136" s="74"/>
    </row>
    <row r="137" ht="14.25" customHeight="1">
      <c r="B137" s="74"/>
    </row>
    <row r="138" ht="14.25" customHeight="1">
      <c r="B138" s="74"/>
    </row>
    <row r="139" ht="14.25" customHeight="1">
      <c r="B139" s="74"/>
    </row>
    <row r="140" ht="14.25" customHeight="1">
      <c r="B140" s="74"/>
    </row>
    <row r="141" ht="14.25" customHeight="1">
      <c r="B141" s="74"/>
    </row>
    <row r="142" ht="14.25" customHeight="1">
      <c r="B142" s="74"/>
    </row>
    <row r="143" ht="14.25" customHeight="1">
      <c r="B143" s="74"/>
    </row>
    <row r="144" ht="14.25" customHeight="1">
      <c r="B144" s="74"/>
    </row>
    <row r="145" ht="14.25" customHeight="1">
      <c r="B145" s="74"/>
    </row>
    <row r="146" ht="14.25" customHeight="1">
      <c r="B146" s="74"/>
    </row>
    <row r="147" ht="14.25" customHeight="1">
      <c r="B147" s="74"/>
    </row>
    <row r="148" ht="14.25" customHeight="1">
      <c r="B148" s="74"/>
    </row>
    <row r="149" ht="14.25" customHeight="1">
      <c r="B149" s="74"/>
    </row>
    <row r="150" ht="14.25" customHeight="1">
      <c r="B150" s="74"/>
    </row>
    <row r="151" ht="14.25" customHeight="1">
      <c r="B151" s="74"/>
    </row>
    <row r="152" ht="14.25" customHeight="1">
      <c r="B152" s="74"/>
    </row>
    <row r="153" ht="14.25" customHeight="1">
      <c r="B153" s="74"/>
    </row>
    <row r="154" ht="14.25" customHeight="1">
      <c r="B154" s="74"/>
    </row>
    <row r="155" ht="14.25" customHeight="1">
      <c r="B155" s="74"/>
    </row>
    <row r="156" ht="14.25" customHeight="1">
      <c r="B156" s="74"/>
    </row>
    <row r="157" ht="14.25" customHeight="1">
      <c r="B157" s="74"/>
    </row>
    <row r="158" ht="14.25" customHeight="1">
      <c r="B158" s="74"/>
    </row>
    <row r="159" ht="14.25" customHeight="1">
      <c r="B159" s="74"/>
    </row>
    <row r="160" ht="14.25" customHeight="1">
      <c r="B160" s="74"/>
    </row>
    <row r="161" ht="14.25" customHeight="1">
      <c r="B161" s="74"/>
    </row>
    <row r="162" ht="14.25" customHeight="1">
      <c r="B162" s="74"/>
    </row>
    <row r="163" ht="14.25" customHeight="1">
      <c r="B163" s="74"/>
    </row>
    <row r="164" ht="14.25" customHeight="1">
      <c r="B164" s="74"/>
    </row>
    <row r="165" ht="14.25" customHeight="1">
      <c r="B165" s="74"/>
    </row>
    <row r="166" ht="14.25" customHeight="1">
      <c r="B166" s="74"/>
    </row>
    <row r="167" ht="14.25" customHeight="1">
      <c r="B167" s="74"/>
    </row>
    <row r="168" ht="14.25" customHeight="1">
      <c r="B168" s="74"/>
    </row>
    <row r="169" ht="14.25" customHeight="1">
      <c r="B169" s="74"/>
    </row>
    <row r="170" ht="14.25" customHeight="1">
      <c r="B170" s="74"/>
    </row>
    <row r="171" ht="14.25" customHeight="1">
      <c r="B171" s="74"/>
    </row>
    <row r="172" ht="14.25" customHeight="1">
      <c r="B172" s="74"/>
    </row>
    <row r="173" ht="14.25" customHeight="1">
      <c r="B173" s="74"/>
    </row>
    <row r="174" ht="14.25" customHeight="1">
      <c r="B174" s="74"/>
    </row>
    <row r="175" ht="14.25" customHeight="1">
      <c r="B175" s="74"/>
    </row>
    <row r="176" ht="14.25" customHeight="1">
      <c r="B176" s="74"/>
    </row>
    <row r="177" ht="14.25" customHeight="1">
      <c r="B177" s="74"/>
    </row>
    <row r="178" ht="14.25" customHeight="1">
      <c r="B178" s="74"/>
    </row>
    <row r="179" ht="14.25" customHeight="1">
      <c r="B179" s="74"/>
    </row>
    <row r="180" ht="14.25" customHeight="1">
      <c r="B180" s="74"/>
    </row>
    <row r="181" ht="14.25" customHeight="1">
      <c r="B181" s="74"/>
    </row>
    <row r="182" ht="14.25" customHeight="1">
      <c r="B182" s="74"/>
    </row>
    <row r="183" ht="14.25" customHeight="1">
      <c r="B183" s="74"/>
    </row>
    <row r="184" ht="14.25" customHeight="1">
      <c r="B184" s="74"/>
    </row>
    <row r="185" ht="14.25" customHeight="1">
      <c r="B185" s="74"/>
    </row>
    <row r="186" ht="14.25" customHeight="1">
      <c r="B186" s="74"/>
    </row>
    <row r="187" ht="14.25" customHeight="1">
      <c r="B187" s="74"/>
    </row>
    <row r="188" ht="14.25" customHeight="1">
      <c r="B188" s="74"/>
    </row>
    <row r="189" ht="14.25" customHeight="1">
      <c r="B189" s="74"/>
    </row>
    <row r="190" ht="14.25" customHeight="1">
      <c r="B190" s="74"/>
    </row>
    <row r="191" ht="14.25" customHeight="1">
      <c r="B191" s="74"/>
    </row>
    <row r="192" ht="14.25" customHeight="1">
      <c r="B192" s="74"/>
    </row>
    <row r="193" ht="14.25" customHeight="1">
      <c r="B193" s="74"/>
    </row>
    <row r="194" ht="14.25" customHeight="1">
      <c r="B194" s="74"/>
    </row>
    <row r="195" ht="14.25" customHeight="1">
      <c r="B195" s="74"/>
    </row>
    <row r="196" ht="14.25" customHeight="1">
      <c r="B196" s="74"/>
    </row>
    <row r="197" ht="14.25" customHeight="1">
      <c r="B197" s="74"/>
    </row>
    <row r="198" ht="14.25" customHeight="1">
      <c r="B198" s="74"/>
    </row>
    <row r="199" ht="14.25" customHeight="1">
      <c r="B199" s="74"/>
    </row>
    <row r="200" ht="14.25" customHeight="1">
      <c r="B200" s="74"/>
    </row>
    <row r="201" ht="14.25" customHeight="1">
      <c r="B201" s="74"/>
    </row>
    <row r="202" ht="14.25" customHeight="1">
      <c r="B202" s="74"/>
    </row>
    <row r="203" ht="14.25" customHeight="1">
      <c r="B203" s="74"/>
    </row>
    <row r="204" ht="14.25" customHeight="1">
      <c r="B204" s="74"/>
    </row>
    <row r="205" ht="14.25" customHeight="1">
      <c r="B205" s="74"/>
    </row>
    <row r="206" ht="14.25" customHeight="1">
      <c r="B206" s="74"/>
    </row>
    <row r="207" ht="14.25" customHeight="1">
      <c r="B207" s="74"/>
    </row>
    <row r="208" ht="14.25" customHeight="1">
      <c r="B208" s="74"/>
    </row>
    <row r="209" ht="14.25" customHeight="1">
      <c r="B209" s="74"/>
    </row>
    <row r="210" ht="14.25" customHeight="1">
      <c r="B210" s="74"/>
    </row>
    <row r="211" ht="14.25" customHeight="1">
      <c r="B211" s="74"/>
    </row>
    <row r="212" ht="14.25" customHeight="1">
      <c r="B212" s="74"/>
    </row>
    <row r="213" ht="14.25" customHeight="1">
      <c r="B213" s="74"/>
    </row>
    <row r="214" ht="14.25" customHeight="1">
      <c r="B214" s="74"/>
    </row>
    <row r="215" ht="14.25" customHeight="1">
      <c r="B215" s="74"/>
    </row>
    <row r="216" ht="14.25" customHeight="1">
      <c r="B216" s="74"/>
    </row>
    <row r="217" ht="14.25" customHeight="1">
      <c r="B217" s="74"/>
    </row>
    <row r="218" ht="14.25" customHeight="1">
      <c r="B218" s="74"/>
    </row>
    <row r="219" ht="14.25" customHeight="1">
      <c r="B219" s="74"/>
    </row>
    <row r="220" ht="14.25" customHeight="1">
      <c r="B220" s="74"/>
    </row>
    <row r="221" ht="14.25" customHeight="1">
      <c r="B221" s="74"/>
    </row>
    <row r="222" ht="14.25" customHeight="1">
      <c r="B222" s="74"/>
    </row>
    <row r="223" ht="14.25" customHeight="1">
      <c r="B223" s="74"/>
    </row>
    <row r="224" ht="14.25" customHeight="1">
      <c r="B224" s="74"/>
    </row>
    <row r="225" ht="14.25" customHeight="1">
      <c r="B225" s="74"/>
    </row>
    <row r="226" ht="14.25" customHeight="1">
      <c r="B226" s="74"/>
    </row>
    <row r="227" ht="14.25" customHeight="1">
      <c r="B227" s="74"/>
    </row>
    <row r="228" ht="14.25" customHeight="1">
      <c r="B228" s="74"/>
    </row>
    <row r="229" ht="14.25" customHeight="1">
      <c r="B229" s="74"/>
    </row>
    <row r="230" ht="14.25" customHeight="1">
      <c r="B230" s="74"/>
    </row>
    <row r="231" ht="14.25" customHeight="1">
      <c r="B231" s="74"/>
    </row>
    <row r="232" ht="14.25" customHeight="1">
      <c r="B232" s="74"/>
    </row>
    <row r="233" ht="14.25" customHeight="1">
      <c r="B233" s="74"/>
    </row>
    <row r="234" ht="14.25" customHeight="1">
      <c r="B234" s="74"/>
    </row>
    <row r="235" ht="14.25" customHeight="1">
      <c r="B235" s="74"/>
    </row>
    <row r="236" ht="14.25" customHeight="1">
      <c r="B236" s="74"/>
    </row>
    <row r="237" ht="14.25" customHeight="1">
      <c r="B237" s="74"/>
    </row>
    <row r="238" ht="14.25" customHeight="1">
      <c r="B238" s="74"/>
    </row>
    <row r="239" ht="14.25" customHeight="1">
      <c r="B239" s="74"/>
    </row>
    <row r="240" ht="14.25" customHeight="1">
      <c r="B240" s="74"/>
    </row>
    <row r="241" ht="14.25" customHeight="1">
      <c r="B241" s="74"/>
    </row>
    <row r="242" ht="14.25" customHeight="1">
      <c r="B242" s="74"/>
    </row>
    <row r="243" ht="14.25" customHeight="1">
      <c r="B243" s="74"/>
    </row>
    <row r="244" ht="14.25" customHeight="1">
      <c r="B244" s="74"/>
    </row>
    <row r="245" ht="14.25" customHeight="1">
      <c r="B245" s="74"/>
    </row>
    <row r="246" ht="14.25" customHeight="1">
      <c r="B246" s="74"/>
    </row>
    <row r="247" ht="14.25" customHeight="1">
      <c r="B247" s="74"/>
    </row>
    <row r="248" ht="14.25" customHeight="1">
      <c r="B248" s="74"/>
    </row>
    <row r="249" ht="14.25" customHeight="1">
      <c r="B249" s="74"/>
    </row>
    <row r="250" ht="14.25" customHeight="1">
      <c r="B250" s="74"/>
    </row>
    <row r="251" ht="14.25" customHeight="1">
      <c r="B251" s="74"/>
    </row>
    <row r="252" ht="14.25" customHeight="1">
      <c r="B252" s="74"/>
    </row>
    <row r="253" ht="14.25" customHeight="1">
      <c r="B253" s="74"/>
    </row>
    <row r="254" ht="14.25" customHeight="1">
      <c r="B254" s="74"/>
    </row>
    <row r="255" ht="14.25" customHeight="1">
      <c r="B255" s="74"/>
    </row>
    <row r="256" ht="14.25" customHeight="1">
      <c r="B256" s="74"/>
    </row>
    <row r="257" ht="14.25" customHeight="1">
      <c r="B257" s="74"/>
    </row>
    <row r="258" ht="14.25" customHeight="1">
      <c r="B258" s="74"/>
    </row>
    <row r="259" ht="14.25" customHeight="1">
      <c r="B259" s="74"/>
    </row>
    <row r="260" ht="14.25" customHeight="1">
      <c r="B260" s="74"/>
    </row>
    <row r="261" ht="14.25" customHeight="1">
      <c r="B261" s="74"/>
    </row>
    <row r="262" ht="14.25" customHeight="1">
      <c r="B262" s="74"/>
    </row>
    <row r="263" ht="14.25" customHeight="1">
      <c r="B263" s="74"/>
    </row>
    <row r="264" ht="14.25" customHeight="1">
      <c r="B264" s="74"/>
    </row>
    <row r="265" ht="14.25" customHeight="1">
      <c r="B265" s="74"/>
    </row>
    <row r="266" ht="14.25" customHeight="1">
      <c r="B266" s="74"/>
    </row>
    <row r="267" ht="14.25" customHeight="1">
      <c r="B267" s="74"/>
    </row>
    <row r="268" ht="14.25" customHeight="1">
      <c r="B268" s="74"/>
    </row>
    <row r="269" ht="14.25" customHeight="1">
      <c r="B269" s="74"/>
    </row>
    <row r="270" ht="14.25" customHeight="1">
      <c r="B270" s="74"/>
    </row>
    <row r="271" ht="14.25" customHeight="1">
      <c r="B271" s="74"/>
    </row>
    <row r="272" ht="14.25" customHeight="1">
      <c r="B272" s="74"/>
    </row>
    <row r="273" ht="14.25" customHeight="1">
      <c r="B273" s="74"/>
    </row>
    <row r="274" ht="14.25" customHeight="1">
      <c r="B274" s="74"/>
    </row>
    <row r="275" ht="14.25" customHeight="1">
      <c r="B275" s="74"/>
    </row>
    <row r="276" ht="14.25" customHeight="1">
      <c r="B276" s="74"/>
    </row>
    <row r="277" ht="14.25" customHeight="1">
      <c r="B277" s="74"/>
    </row>
    <row r="278" ht="14.25" customHeight="1">
      <c r="B278" s="74"/>
    </row>
    <row r="279" ht="14.25" customHeight="1">
      <c r="B279" s="74"/>
    </row>
    <row r="280" ht="14.25" customHeight="1">
      <c r="B280" s="74"/>
    </row>
    <row r="281" ht="14.25" customHeight="1">
      <c r="B281" s="74"/>
    </row>
    <row r="282" ht="14.25" customHeight="1">
      <c r="B282" s="74"/>
    </row>
    <row r="283" ht="14.25" customHeight="1">
      <c r="B283" s="74"/>
    </row>
    <row r="284" ht="14.25" customHeight="1">
      <c r="B284" s="74"/>
    </row>
    <row r="285" ht="14.25" customHeight="1">
      <c r="B285" s="74"/>
    </row>
    <row r="286" ht="14.25" customHeight="1">
      <c r="B286" s="74"/>
    </row>
    <row r="287" ht="14.25" customHeight="1">
      <c r="B287" s="74"/>
    </row>
    <row r="288" ht="14.25" customHeight="1">
      <c r="B288" s="74"/>
    </row>
    <row r="289" ht="14.25" customHeight="1">
      <c r="B289" s="74"/>
    </row>
    <row r="290" ht="14.25" customHeight="1">
      <c r="B290" s="74"/>
    </row>
    <row r="291" ht="14.25" customHeight="1">
      <c r="B291" s="74"/>
    </row>
    <row r="292" ht="14.25" customHeight="1">
      <c r="B292" s="74"/>
    </row>
    <row r="293" ht="14.25" customHeight="1">
      <c r="B293" s="74"/>
    </row>
    <row r="294" ht="14.25" customHeight="1">
      <c r="B294" s="74"/>
    </row>
    <row r="295" ht="14.25" customHeight="1">
      <c r="B295" s="74"/>
    </row>
    <row r="296" ht="14.25" customHeight="1">
      <c r="B296" s="74"/>
    </row>
    <row r="297" ht="14.25" customHeight="1">
      <c r="B297" s="74"/>
    </row>
    <row r="298" ht="14.25" customHeight="1">
      <c r="B298" s="74"/>
    </row>
    <row r="299" ht="14.25" customHeight="1">
      <c r="B299" s="74"/>
    </row>
    <row r="300" ht="14.25" customHeight="1">
      <c r="B300" s="74"/>
    </row>
    <row r="301" ht="14.25" customHeight="1">
      <c r="B301" s="74"/>
    </row>
    <row r="302" ht="14.25" customHeight="1">
      <c r="B302" s="74"/>
    </row>
    <row r="303" ht="14.25" customHeight="1">
      <c r="B303" s="74"/>
    </row>
    <row r="304" ht="14.25" customHeight="1">
      <c r="B304" s="74"/>
    </row>
    <row r="305" ht="14.25" customHeight="1">
      <c r="B305" s="74"/>
    </row>
    <row r="306" ht="14.25" customHeight="1">
      <c r="B306" s="74"/>
    </row>
    <row r="307" ht="14.25" customHeight="1">
      <c r="B307" s="74"/>
    </row>
    <row r="308" ht="14.25" customHeight="1">
      <c r="B308" s="74"/>
    </row>
    <row r="309" ht="14.25" customHeight="1">
      <c r="B309" s="74"/>
    </row>
    <row r="310" ht="14.25" customHeight="1">
      <c r="B310" s="74"/>
    </row>
    <row r="311" ht="14.25" customHeight="1">
      <c r="B311" s="74"/>
    </row>
    <row r="312" ht="14.25" customHeight="1">
      <c r="B312" s="74"/>
    </row>
    <row r="313" ht="14.25" customHeight="1">
      <c r="B313" s="74"/>
    </row>
    <row r="314" ht="14.25" customHeight="1">
      <c r="B314" s="74"/>
    </row>
    <row r="315" ht="14.25" customHeight="1">
      <c r="B315" s="74"/>
    </row>
    <row r="316" ht="14.25" customHeight="1">
      <c r="B316" s="74"/>
    </row>
    <row r="317" ht="14.25" customHeight="1">
      <c r="B317" s="74"/>
    </row>
    <row r="318" ht="14.25" customHeight="1">
      <c r="B318" s="74"/>
    </row>
    <row r="319" ht="14.25" customHeight="1">
      <c r="B319" s="74"/>
    </row>
    <row r="320" ht="14.25" customHeight="1">
      <c r="B320" s="74"/>
    </row>
    <row r="321" ht="14.25" customHeight="1">
      <c r="B321" s="74"/>
    </row>
    <row r="322" ht="14.25" customHeight="1">
      <c r="B322" s="74"/>
    </row>
    <row r="323" ht="14.25" customHeight="1">
      <c r="B323" s="74"/>
    </row>
    <row r="324" ht="14.25" customHeight="1">
      <c r="B324" s="74"/>
    </row>
    <row r="325" ht="14.25" customHeight="1">
      <c r="B325" s="74"/>
    </row>
    <row r="326" ht="14.25" customHeight="1">
      <c r="B326" s="74"/>
    </row>
    <row r="327" ht="14.25" customHeight="1">
      <c r="B327" s="74"/>
    </row>
    <row r="328" ht="14.25" customHeight="1">
      <c r="B328" s="74"/>
    </row>
    <row r="329" ht="14.25" customHeight="1">
      <c r="B329" s="74"/>
    </row>
    <row r="330" ht="14.25" customHeight="1">
      <c r="B330" s="74"/>
    </row>
    <row r="331" ht="14.25" customHeight="1">
      <c r="B331" s="74"/>
    </row>
    <row r="332" ht="14.25" customHeight="1">
      <c r="B332" s="74"/>
    </row>
    <row r="333" ht="14.25" customHeight="1">
      <c r="B333" s="74"/>
    </row>
    <row r="334" ht="14.25" customHeight="1">
      <c r="B334" s="74"/>
    </row>
    <row r="335" ht="14.25" customHeight="1">
      <c r="B335" s="74"/>
    </row>
    <row r="336" ht="14.25" customHeight="1">
      <c r="B336" s="74"/>
    </row>
    <row r="337" ht="14.25" customHeight="1">
      <c r="B337" s="74"/>
    </row>
    <row r="338" ht="14.25" customHeight="1">
      <c r="B338" s="74"/>
    </row>
    <row r="339" ht="14.25" customHeight="1">
      <c r="B339" s="74"/>
    </row>
    <row r="340" ht="14.25" customHeight="1">
      <c r="B340" s="74"/>
    </row>
    <row r="341" ht="14.25" customHeight="1">
      <c r="B341" s="74"/>
    </row>
    <row r="342" ht="14.25" customHeight="1">
      <c r="B342" s="74"/>
    </row>
    <row r="343" ht="14.25" customHeight="1">
      <c r="B343" s="74"/>
    </row>
    <row r="344" ht="14.25" customHeight="1">
      <c r="B344" s="74"/>
    </row>
    <row r="345" ht="14.25" customHeight="1">
      <c r="B345" s="74"/>
    </row>
    <row r="346" ht="14.25" customHeight="1">
      <c r="B346" s="74"/>
    </row>
    <row r="347" ht="14.25" customHeight="1">
      <c r="B347" s="74"/>
    </row>
    <row r="348" ht="14.25" customHeight="1">
      <c r="B348" s="74"/>
    </row>
    <row r="349" ht="14.25" customHeight="1">
      <c r="B349" s="74"/>
    </row>
    <row r="350" ht="14.25" customHeight="1">
      <c r="B350" s="74"/>
    </row>
    <row r="351" ht="14.25" customHeight="1">
      <c r="B351" s="74"/>
    </row>
    <row r="352" ht="14.25" customHeight="1">
      <c r="B352" s="74"/>
    </row>
    <row r="353" ht="14.25" customHeight="1">
      <c r="B353" s="74"/>
    </row>
    <row r="354" ht="14.25" customHeight="1">
      <c r="B354" s="74"/>
    </row>
    <row r="355" ht="14.25" customHeight="1">
      <c r="B355" s="74"/>
    </row>
    <row r="356" ht="14.25" customHeight="1">
      <c r="B356" s="74"/>
    </row>
    <row r="357" ht="14.25" customHeight="1">
      <c r="B357" s="74"/>
    </row>
    <row r="358" ht="14.25" customHeight="1">
      <c r="B358" s="74"/>
    </row>
    <row r="359" ht="14.25" customHeight="1">
      <c r="B359" s="74"/>
    </row>
    <row r="360" ht="14.25" customHeight="1">
      <c r="B360" s="74"/>
    </row>
    <row r="361" ht="14.25" customHeight="1">
      <c r="B361" s="74"/>
    </row>
    <row r="362" ht="14.25" customHeight="1">
      <c r="B362" s="74"/>
    </row>
    <row r="363" ht="14.25" customHeight="1">
      <c r="B363" s="74"/>
    </row>
    <row r="364" ht="14.25" customHeight="1">
      <c r="B364" s="74"/>
    </row>
    <row r="365" ht="14.25" customHeight="1">
      <c r="B365" s="74"/>
    </row>
    <row r="366" ht="14.25" customHeight="1">
      <c r="B366" s="74"/>
    </row>
    <row r="367" ht="14.25" customHeight="1">
      <c r="B367" s="74"/>
    </row>
    <row r="368" ht="14.25" customHeight="1">
      <c r="B368" s="74"/>
    </row>
    <row r="369" ht="14.25" customHeight="1">
      <c r="B369" s="74"/>
    </row>
    <row r="370" ht="14.25" customHeight="1">
      <c r="B370" s="74"/>
    </row>
    <row r="371" ht="14.25" customHeight="1">
      <c r="B371" s="74"/>
    </row>
    <row r="372" ht="14.25" customHeight="1">
      <c r="B372" s="74"/>
    </row>
    <row r="373" ht="14.25" customHeight="1">
      <c r="B373" s="74"/>
    </row>
    <row r="374" ht="14.25" customHeight="1">
      <c r="B374" s="74"/>
    </row>
    <row r="375" ht="14.25" customHeight="1">
      <c r="B375" s="74"/>
    </row>
    <row r="376" ht="14.25" customHeight="1">
      <c r="B376" s="74"/>
    </row>
    <row r="377" ht="14.25" customHeight="1">
      <c r="B377" s="74"/>
    </row>
    <row r="378" ht="14.25" customHeight="1">
      <c r="B378" s="74"/>
    </row>
    <row r="379" ht="14.25" customHeight="1">
      <c r="B379" s="74"/>
    </row>
    <row r="380" ht="14.25" customHeight="1">
      <c r="B380" s="74"/>
    </row>
    <row r="381" ht="14.25" customHeight="1">
      <c r="B381" s="74"/>
    </row>
    <row r="382" ht="14.25" customHeight="1">
      <c r="B382" s="74"/>
    </row>
    <row r="383" ht="14.25" customHeight="1">
      <c r="B383" s="74"/>
    </row>
    <row r="384" ht="14.25" customHeight="1">
      <c r="B384" s="74"/>
    </row>
    <row r="385" ht="14.25" customHeight="1">
      <c r="B385" s="74"/>
    </row>
    <row r="386" ht="14.25" customHeight="1">
      <c r="B386" s="74"/>
    </row>
    <row r="387" ht="14.25" customHeight="1">
      <c r="B387" s="74"/>
    </row>
    <row r="388" ht="14.25" customHeight="1">
      <c r="B388" s="74"/>
    </row>
    <row r="389" ht="14.25" customHeight="1">
      <c r="B389" s="74"/>
    </row>
    <row r="390" ht="14.25" customHeight="1">
      <c r="B390" s="74"/>
    </row>
    <row r="391" ht="14.25" customHeight="1">
      <c r="B391" s="74"/>
    </row>
    <row r="392" ht="14.25" customHeight="1">
      <c r="B392" s="74"/>
    </row>
    <row r="393" ht="14.25" customHeight="1">
      <c r="B393" s="74"/>
    </row>
    <row r="394" ht="14.25" customHeight="1">
      <c r="B394" s="74"/>
    </row>
    <row r="395" ht="14.25" customHeight="1">
      <c r="B395" s="74"/>
    </row>
    <row r="396" ht="14.25" customHeight="1">
      <c r="B396" s="74"/>
    </row>
    <row r="397" ht="14.25" customHeight="1">
      <c r="B397" s="74"/>
    </row>
    <row r="398" ht="14.25" customHeight="1">
      <c r="B398" s="74"/>
    </row>
    <row r="399" ht="14.25" customHeight="1">
      <c r="B399" s="74"/>
    </row>
    <row r="400" ht="14.25" customHeight="1">
      <c r="B400" s="74"/>
    </row>
    <row r="401" ht="14.25" customHeight="1">
      <c r="B401" s="74"/>
    </row>
    <row r="402" ht="14.25" customHeight="1">
      <c r="B402" s="74"/>
    </row>
    <row r="403" ht="14.25" customHeight="1">
      <c r="B403" s="74"/>
    </row>
    <row r="404" ht="14.25" customHeight="1">
      <c r="B404" s="74"/>
    </row>
    <row r="405" ht="14.25" customHeight="1">
      <c r="B405" s="74"/>
    </row>
    <row r="406" ht="14.25" customHeight="1">
      <c r="B406" s="74"/>
    </row>
    <row r="407" ht="14.25" customHeight="1">
      <c r="B407" s="74"/>
    </row>
    <row r="408" ht="14.25" customHeight="1">
      <c r="B408" s="74"/>
    </row>
    <row r="409" ht="14.25" customHeight="1">
      <c r="B409" s="74"/>
    </row>
    <row r="410" ht="14.25" customHeight="1">
      <c r="B410" s="74"/>
    </row>
    <row r="411" ht="14.25" customHeight="1">
      <c r="B411" s="74"/>
    </row>
    <row r="412" ht="14.25" customHeight="1">
      <c r="B412" s="74"/>
    </row>
    <row r="413" ht="14.25" customHeight="1">
      <c r="B413" s="74"/>
    </row>
    <row r="414" ht="14.25" customHeight="1">
      <c r="B414" s="74"/>
    </row>
    <row r="415" ht="14.25" customHeight="1">
      <c r="B415" s="74"/>
    </row>
    <row r="416" ht="14.25" customHeight="1">
      <c r="B416" s="74"/>
    </row>
    <row r="417" ht="14.25" customHeight="1">
      <c r="B417" s="74"/>
    </row>
    <row r="418" ht="14.25" customHeight="1">
      <c r="B418" s="74"/>
    </row>
    <row r="419" ht="14.25" customHeight="1">
      <c r="B419" s="74"/>
    </row>
    <row r="420" ht="14.25" customHeight="1">
      <c r="B420" s="74"/>
    </row>
    <row r="421" ht="14.25" customHeight="1">
      <c r="B421" s="74"/>
    </row>
    <row r="422" ht="14.25" customHeight="1">
      <c r="B422" s="74"/>
    </row>
    <row r="423" ht="14.25" customHeight="1">
      <c r="B423" s="74"/>
    </row>
    <row r="424" ht="14.25" customHeight="1">
      <c r="B424" s="74"/>
    </row>
    <row r="425" ht="14.25" customHeight="1">
      <c r="B425" s="74"/>
    </row>
    <row r="426" ht="14.25" customHeight="1">
      <c r="B426" s="74"/>
    </row>
    <row r="427" ht="14.25" customHeight="1">
      <c r="B427" s="74"/>
    </row>
    <row r="428" ht="14.25" customHeight="1">
      <c r="B428" s="74"/>
    </row>
    <row r="429" ht="14.25" customHeight="1">
      <c r="B429" s="74"/>
    </row>
    <row r="430" ht="14.25" customHeight="1">
      <c r="B430" s="74"/>
    </row>
    <row r="431" ht="14.25" customHeight="1">
      <c r="B431" s="74"/>
    </row>
    <row r="432" ht="14.25" customHeight="1">
      <c r="B432" s="74"/>
    </row>
    <row r="433" ht="14.25" customHeight="1">
      <c r="B433" s="74"/>
    </row>
    <row r="434" ht="14.25" customHeight="1">
      <c r="B434" s="74"/>
    </row>
    <row r="435" ht="14.25" customHeight="1">
      <c r="B435" s="74"/>
    </row>
    <row r="436" ht="14.25" customHeight="1">
      <c r="B436" s="74"/>
    </row>
    <row r="437" ht="14.25" customHeight="1">
      <c r="B437" s="74"/>
    </row>
    <row r="438" ht="14.25" customHeight="1">
      <c r="B438" s="74"/>
    </row>
    <row r="439" ht="14.25" customHeight="1">
      <c r="B439" s="74"/>
    </row>
    <row r="440" ht="14.25" customHeight="1">
      <c r="B440" s="74"/>
    </row>
    <row r="441" ht="14.25" customHeight="1">
      <c r="B441" s="74"/>
    </row>
    <row r="442" ht="14.25" customHeight="1">
      <c r="B442" s="74"/>
    </row>
    <row r="443" ht="14.25" customHeight="1">
      <c r="B443" s="74"/>
    </row>
    <row r="444" ht="14.25" customHeight="1">
      <c r="B444" s="74"/>
    </row>
    <row r="445" ht="14.25" customHeight="1">
      <c r="B445" s="74"/>
    </row>
    <row r="446" ht="14.25" customHeight="1">
      <c r="B446" s="74"/>
    </row>
    <row r="447" ht="14.25" customHeight="1">
      <c r="B447" s="74"/>
    </row>
    <row r="448" ht="14.25" customHeight="1">
      <c r="B448" s="74"/>
    </row>
    <row r="449" ht="14.25" customHeight="1">
      <c r="B449" s="74"/>
    </row>
    <row r="450" ht="14.25" customHeight="1">
      <c r="B450" s="74"/>
    </row>
    <row r="451" ht="14.25" customHeight="1">
      <c r="B451" s="74"/>
    </row>
    <row r="452" ht="14.25" customHeight="1">
      <c r="B452" s="74"/>
    </row>
    <row r="453" ht="14.25" customHeight="1">
      <c r="B453" s="74"/>
    </row>
    <row r="454" ht="14.25" customHeight="1">
      <c r="B454" s="74"/>
    </row>
    <row r="455" ht="14.25" customHeight="1">
      <c r="B455" s="74"/>
    </row>
    <row r="456" ht="14.25" customHeight="1">
      <c r="B456" s="74"/>
    </row>
    <row r="457" ht="14.25" customHeight="1">
      <c r="B457" s="74"/>
    </row>
    <row r="458" ht="14.25" customHeight="1">
      <c r="B458" s="74"/>
    </row>
    <row r="459" ht="14.25" customHeight="1">
      <c r="B459" s="74"/>
    </row>
    <row r="460" ht="14.25" customHeight="1">
      <c r="B460" s="74"/>
    </row>
    <row r="461" ht="14.25" customHeight="1">
      <c r="B461" s="74"/>
    </row>
    <row r="462" ht="14.25" customHeight="1">
      <c r="B462" s="74"/>
    </row>
    <row r="463" ht="14.25" customHeight="1">
      <c r="B463" s="74"/>
    </row>
    <row r="464" ht="14.25" customHeight="1">
      <c r="B464" s="74"/>
    </row>
    <row r="465" ht="14.25" customHeight="1">
      <c r="B465" s="74"/>
    </row>
    <row r="466" ht="14.25" customHeight="1">
      <c r="B466" s="74"/>
    </row>
    <row r="467" ht="14.25" customHeight="1">
      <c r="B467" s="74"/>
    </row>
    <row r="468" ht="14.25" customHeight="1">
      <c r="B468" s="74"/>
    </row>
    <row r="469" ht="14.25" customHeight="1">
      <c r="B469" s="74"/>
    </row>
    <row r="470" ht="14.25" customHeight="1">
      <c r="B470" s="74"/>
    </row>
    <row r="471" ht="14.25" customHeight="1">
      <c r="B471" s="74"/>
    </row>
    <row r="472" ht="14.25" customHeight="1">
      <c r="B472" s="74"/>
    </row>
    <row r="473" ht="14.25" customHeight="1">
      <c r="B473" s="74"/>
    </row>
    <row r="474" ht="14.25" customHeight="1">
      <c r="B474" s="74"/>
    </row>
    <row r="475" ht="14.25" customHeight="1">
      <c r="B475" s="74"/>
    </row>
    <row r="476" ht="14.25" customHeight="1">
      <c r="B476" s="74"/>
    </row>
    <row r="477" ht="14.25" customHeight="1">
      <c r="B477" s="74"/>
    </row>
    <row r="478" ht="14.25" customHeight="1">
      <c r="B478" s="74"/>
    </row>
    <row r="479" ht="14.25" customHeight="1">
      <c r="B479" s="74"/>
    </row>
    <row r="480" ht="14.25" customHeight="1">
      <c r="B480" s="74"/>
    </row>
    <row r="481" ht="14.25" customHeight="1">
      <c r="B481" s="74"/>
    </row>
    <row r="482" ht="14.25" customHeight="1">
      <c r="B482" s="74"/>
    </row>
    <row r="483" ht="14.25" customHeight="1">
      <c r="B483" s="74"/>
    </row>
    <row r="484" ht="14.25" customHeight="1">
      <c r="B484" s="74"/>
    </row>
    <row r="485" ht="14.25" customHeight="1">
      <c r="B485" s="74"/>
    </row>
    <row r="486" ht="14.25" customHeight="1">
      <c r="B486" s="74"/>
    </row>
    <row r="487" ht="14.25" customHeight="1">
      <c r="B487" s="74"/>
    </row>
    <row r="488" ht="14.25" customHeight="1">
      <c r="B488" s="74"/>
    </row>
    <row r="489" ht="14.25" customHeight="1">
      <c r="B489" s="74"/>
    </row>
    <row r="490" ht="14.25" customHeight="1">
      <c r="B490" s="74"/>
    </row>
    <row r="491" ht="14.25" customHeight="1">
      <c r="B491" s="74"/>
    </row>
    <row r="492" ht="14.25" customHeight="1">
      <c r="B492" s="74"/>
    </row>
    <row r="493" ht="14.25" customHeight="1">
      <c r="B493" s="74"/>
    </row>
    <row r="494" ht="14.25" customHeight="1">
      <c r="B494" s="74"/>
    </row>
    <row r="495" ht="14.25" customHeight="1">
      <c r="B495" s="74"/>
    </row>
    <row r="496" ht="14.25" customHeight="1">
      <c r="B496" s="74"/>
    </row>
    <row r="497" ht="14.25" customHeight="1">
      <c r="B497" s="74"/>
    </row>
    <row r="498" ht="14.25" customHeight="1">
      <c r="B498" s="74"/>
    </row>
    <row r="499" ht="14.25" customHeight="1">
      <c r="B499" s="74"/>
    </row>
    <row r="500" ht="14.25" customHeight="1">
      <c r="B500" s="74"/>
    </row>
    <row r="501" ht="14.25" customHeight="1">
      <c r="B501" s="74"/>
    </row>
    <row r="502" ht="14.25" customHeight="1">
      <c r="B502" s="74"/>
    </row>
    <row r="503" ht="14.25" customHeight="1">
      <c r="B503" s="74"/>
    </row>
    <row r="504" ht="14.25" customHeight="1">
      <c r="B504" s="74"/>
    </row>
    <row r="505" ht="14.25" customHeight="1">
      <c r="B505" s="74"/>
    </row>
    <row r="506" ht="14.25" customHeight="1">
      <c r="B506" s="74"/>
    </row>
    <row r="507" ht="14.25" customHeight="1">
      <c r="B507" s="74"/>
    </row>
    <row r="508" ht="14.25" customHeight="1">
      <c r="B508" s="74"/>
    </row>
    <row r="509" ht="14.25" customHeight="1">
      <c r="B509" s="74"/>
    </row>
    <row r="510" ht="14.25" customHeight="1">
      <c r="B510" s="74"/>
    </row>
    <row r="511" ht="14.25" customHeight="1">
      <c r="B511" s="74"/>
    </row>
    <row r="512" ht="14.25" customHeight="1">
      <c r="B512" s="74"/>
    </row>
    <row r="513" ht="14.25" customHeight="1">
      <c r="B513" s="74"/>
    </row>
    <row r="514" ht="14.25" customHeight="1">
      <c r="B514" s="74"/>
    </row>
    <row r="515" ht="14.25" customHeight="1">
      <c r="B515" s="74"/>
    </row>
    <row r="516" ht="14.25" customHeight="1">
      <c r="B516" s="74"/>
    </row>
    <row r="517" ht="14.25" customHeight="1">
      <c r="B517" s="74"/>
    </row>
    <row r="518" ht="14.25" customHeight="1">
      <c r="B518" s="74"/>
    </row>
    <row r="519" ht="14.25" customHeight="1">
      <c r="B519" s="74"/>
    </row>
    <row r="520" ht="14.25" customHeight="1">
      <c r="B520" s="74"/>
    </row>
    <row r="521" ht="14.25" customHeight="1">
      <c r="B521" s="74"/>
    </row>
    <row r="522" ht="14.25" customHeight="1">
      <c r="B522" s="74"/>
    </row>
    <row r="523" ht="14.25" customHeight="1">
      <c r="B523" s="74"/>
    </row>
    <row r="524" ht="14.25" customHeight="1">
      <c r="B524" s="74"/>
    </row>
    <row r="525" ht="14.25" customHeight="1">
      <c r="B525" s="74"/>
    </row>
    <row r="526" ht="14.25" customHeight="1">
      <c r="B526" s="74"/>
    </row>
    <row r="527" ht="14.25" customHeight="1">
      <c r="B527" s="74"/>
    </row>
    <row r="528" ht="14.25" customHeight="1">
      <c r="B528" s="74"/>
    </row>
    <row r="529" ht="14.25" customHeight="1">
      <c r="B529" s="74"/>
    </row>
    <row r="530" ht="14.25" customHeight="1">
      <c r="B530" s="74"/>
    </row>
    <row r="531" ht="14.25" customHeight="1">
      <c r="B531" s="74"/>
    </row>
    <row r="532" ht="14.25" customHeight="1">
      <c r="B532" s="74"/>
    </row>
    <row r="533" ht="14.25" customHeight="1">
      <c r="B533" s="74"/>
    </row>
    <row r="534" ht="14.25" customHeight="1">
      <c r="B534" s="74"/>
    </row>
    <row r="535" ht="14.25" customHeight="1">
      <c r="B535" s="74"/>
    </row>
    <row r="536" ht="14.25" customHeight="1">
      <c r="B536" s="74"/>
    </row>
    <row r="537" ht="14.25" customHeight="1">
      <c r="B537" s="74"/>
    </row>
    <row r="538" ht="14.25" customHeight="1">
      <c r="B538" s="74"/>
    </row>
    <row r="539" ht="14.25" customHeight="1">
      <c r="B539" s="74"/>
    </row>
    <row r="540" ht="14.25" customHeight="1">
      <c r="B540" s="74"/>
    </row>
    <row r="541" ht="14.25" customHeight="1">
      <c r="B541" s="74"/>
    </row>
    <row r="542" ht="14.25" customHeight="1">
      <c r="B542" s="74"/>
    </row>
    <row r="543" ht="14.25" customHeight="1">
      <c r="B543" s="74"/>
    </row>
    <row r="544" ht="14.25" customHeight="1">
      <c r="B544" s="74"/>
    </row>
    <row r="545" ht="14.25" customHeight="1">
      <c r="B545" s="74"/>
    </row>
    <row r="546" ht="14.25" customHeight="1">
      <c r="B546" s="74"/>
    </row>
    <row r="547" ht="14.25" customHeight="1">
      <c r="B547" s="74"/>
    </row>
    <row r="548" ht="14.25" customHeight="1">
      <c r="B548" s="74"/>
    </row>
    <row r="549" ht="14.25" customHeight="1">
      <c r="B549" s="74"/>
    </row>
    <row r="550" ht="14.25" customHeight="1">
      <c r="B550" s="74"/>
    </row>
    <row r="551" ht="14.25" customHeight="1">
      <c r="B551" s="74"/>
    </row>
    <row r="552" ht="14.25" customHeight="1">
      <c r="B552" s="74"/>
    </row>
    <row r="553" ht="14.25" customHeight="1">
      <c r="B553" s="74"/>
    </row>
    <row r="554" ht="14.25" customHeight="1">
      <c r="B554" s="74"/>
    </row>
    <row r="555" ht="14.25" customHeight="1">
      <c r="B555" s="74"/>
    </row>
    <row r="556" ht="14.25" customHeight="1">
      <c r="B556" s="74"/>
    </row>
    <row r="557" ht="14.25" customHeight="1">
      <c r="B557" s="74"/>
    </row>
    <row r="558" ht="14.25" customHeight="1">
      <c r="B558" s="74"/>
    </row>
    <row r="559" ht="14.25" customHeight="1">
      <c r="B559" s="74"/>
    </row>
    <row r="560" ht="14.25" customHeight="1">
      <c r="B560" s="74"/>
    </row>
    <row r="561" ht="14.25" customHeight="1">
      <c r="B561" s="74"/>
    </row>
    <row r="562" ht="14.25" customHeight="1">
      <c r="B562" s="74"/>
    </row>
    <row r="563" ht="14.25" customHeight="1">
      <c r="B563" s="74"/>
    </row>
    <row r="564" ht="14.25" customHeight="1">
      <c r="B564" s="74"/>
    </row>
    <row r="565" ht="14.25" customHeight="1">
      <c r="B565" s="74"/>
    </row>
    <row r="566" ht="14.25" customHeight="1">
      <c r="B566" s="74"/>
    </row>
    <row r="567" ht="14.25" customHeight="1">
      <c r="B567" s="74"/>
    </row>
    <row r="568" ht="14.25" customHeight="1">
      <c r="B568" s="74"/>
    </row>
    <row r="569" ht="14.25" customHeight="1">
      <c r="B569" s="74"/>
    </row>
    <row r="570" ht="14.25" customHeight="1">
      <c r="B570" s="74"/>
    </row>
    <row r="571" ht="14.25" customHeight="1">
      <c r="B571" s="74"/>
    </row>
    <row r="572" ht="14.25" customHeight="1">
      <c r="B572" s="74"/>
    </row>
    <row r="573" ht="14.25" customHeight="1">
      <c r="B573" s="74"/>
    </row>
    <row r="574" ht="14.25" customHeight="1">
      <c r="B574" s="74"/>
    </row>
    <row r="575" ht="14.25" customHeight="1">
      <c r="B575" s="74"/>
    </row>
    <row r="576" ht="14.25" customHeight="1">
      <c r="B576" s="74"/>
    </row>
    <row r="577" ht="14.25" customHeight="1">
      <c r="B577" s="74"/>
    </row>
    <row r="578" ht="14.25" customHeight="1">
      <c r="B578" s="74"/>
    </row>
    <row r="579" ht="14.25" customHeight="1">
      <c r="B579" s="74"/>
    </row>
    <row r="580" ht="14.25" customHeight="1">
      <c r="B580" s="74"/>
    </row>
    <row r="581" ht="14.25" customHeight="1">
      <c r="B581" s="74"/>
    </row>
    <row r="582" ht="14.25" customHeight="1">
      <c r="B582" s="74"/>
    </row>
    <row r="583" ht="14.25" customHeight="1">
      <c r="B583" s="74"/>
    </row>
    <row r="584" ht="14.25" customHeight="1">
      <c r="B584" s="74"/>
    </row>
    <row r="585" ht="14.25" customHeight="1">
      <c r="B585" s="74"/>
    </row>
    <row r="586" ht="14.25" customHeight="1">
      <c r="B586" s="74"/>
    </row>
    <row r="587" ht="14.25" customHeight="1">
      <c r="B587" s="74"/>
    </row>
    <row r="588" ht="14.25" customHeight="1">
      <c r="B588" s="74"/>
    </row>
    <row r="589" ht="14.25" customHeight="1">
      <c r="B589" s="74"/>
    </row>
    <row r="590" ht="14.25" customHeight="1">
      <c r="B590" s="74"/>
    </row>
    <row r="591" ht="14.25" customHeight="1">
      <c r="B591" s="74"/>
    </row>
    <row r="592" ht="14.25" customHeight="1">
      <c r="B592" s="74"/>
    </row>
    <row r="593" ht="14.25" customHeight="1">
      <c r="B593" s="74"/>
    </row>
    <row r="594" ht="14.25" customHeight="1">
      <c r="B594" s="74"/>
    </row>
    <row r="595" ht="14.25" customHeight="1">
      <c r="B595" s="74"/>
    </row>
    <row r="596" ht="14.25" customHeight="1">
      <c r="B596" s="74"/>
    </row>
    <row r="597" ht="14.25" customHeight="1">
      <c r="B597" s="74"/>
    </row>
    <row r="598" ht="14.25" customHeight="1">
      <c r="B598" s="74"/>
    </row>
    <row r="599" ht="14.25" customHeight="1">
      <c r="B599" s="74"/>
    </row>
    <row r="600" ht="14.25" customHeight="1">
      <c r="B600" s="74"/>
    </row>
    <row r="601" ht="14.25" customHeight="1">
      <c r="B601" s="74"/>
    </row>
    <row r="602" ht="14.25" customHeight="1">
      <c r="B602" s="74"/>
    </row>
    <row r="603" ht="14.25" customHeight="1">
      <c r="B603" s="74"/>
    </row>
    <row r="604" ht="14.25" customHeight="1">
      <c r="B604" s="74"/>
    </row>
    <row r="605" ht="14.25" customHeight="1">
      <c r="B605" s="74"/>
    </row>
    <row r="606" ht="14.25" customHeight="1">
      <c r="B606" s="74"/>
    </row>
    <row r="607" ht="14.25" customHeight="1">
      <c r="B607" s="74"/>
    </row>
    <row r="608" ht="14.25" customHeight="1">
      <c r="B608" s="74"/>
    </row>
    <row r="609" ht="14.25" customHeight="1">
      <c r="B609" s="74"/>
    </row>
    <row r="610" ht="14.25" customHeight="1">
      <c r="B610" s="74"/>
    </row>
    <row r="611" ht="14.25" customHeight="1">
      <c r="B611" s="74"/>
    </row>
    <row r="612" ht="14.25" customHeight="1">
      <c r="B612" s="74"/>
    </row>
    <row r="613" ht="14.25" customHeight="1">
      <c r="B613" s="74"/>
    </row>
    <row r="614" ht="14.25" customHeight="1">
      <c r="B614" s="74"/>
    </row>
    <row r="615" ht="14.25" customHeight="1">
      <c r="B615" s="74"/>
    </row>
    <row r="616" ht="14.25" customHeight="1">
      <c r="B616" s="74"/>
    </row>
    <row r="617" ht="14.25" customHeight="1">
      <c r="B617" s="74"/>
    </row>
    <row r="618" ht="14.25" customHeight="1">
      <c r="B618" s="74"/>
    </row>
    <row r="619" ht="14.25" customHeight="1">
      <c r="B619" s="74"/>
    </row>
    <row r="620" ht="14.25" customHeight="1">
      <c r="B620" s="74"/>
    </row>
    <row r="621" ht="14.25" customHeight="1">
      <c r="B621" s="74"/>
    </row>
    <row r="622" ht="14.25" customHeight="1">
      <c r="B622" s="74"/>
    </row>
    <row r="623" ht="14.25" customHeight="1">
      <c r="B623" s="74"/>
    </row>
    <row r="624" ht="14.25" customHeight="1">
      <c r="B624" s="74"/>
    </row>
    <row r="625" ht="14.25" customHeight="1">
      <c r="B625" s="74"/>
    </row>
    <row r="626" ht="14.25" customHeight="1">
      <c r="B626" s="74"/>
    </row>
    <row r="627" ht="14.25" customHeight="1">
      <c r="B627" s="74"/>
    </row>
    <row r="628" ht="14.25" customHeight="1">
      <c r="B628" s="74"/>
    </row>
    <row r="629" ht="14.25" customHeight="1">
      <c r="B629" s="74"/>
    </row>
    <row r="630" ht="14.25" customHeight="1">
      <c r="B630" s="74"/>
    </row>
    <row r="631" ht="14.25" customHeight="1">
      <c r="B631" s="74"/>
    </row>
    <row r="632" ht="14.25" customHeight="1">
      <c r="B632" s="74"/>
    </row>
    <row r="633" ht="14.25" customHeight="1">
      <c r="B633" s="74"/>
    </row>
    <row r="634" ht="14.25" customHeight="1">
      <c r="B634" s="74"/>
    </row>
    <row r="635" ht="14.25" customHeight="1">
      <c r="B635" s="74"/>
    </row>
    <row r="636" ht="14.25" customHeight="1">
      <c r="B636" s="74"/>
    </row>
    <row r="637" ht="14.25" customHeight="1">
      <c r="B637" s="74"/>
    </row>
    <row r="638" ht="14.25" customHeight="1">
      <c r="B638" s="74"/>
    </row>
    <row r="639" ht="14.25" customHeight="1">
      <c r="B639" s="74"/>
    </row>
    <row r="640" ht="14.25" customHeight="1">
      <c r="B640" s="74"/>
    </row>
    <row r="641" ht="14.25" customHeight="1">
      <c r="B641" s="74"/>
    </row>
    <row r="642" ht="14.25" customHeight="1">
      <c r="B642" s="74"/>
    </row>
    <row r="643" ht="14.25" customHeight="1">
      <c r="B643" s="74"/>
    </row>
    <row r="644" ht="14.25" customHeight="1">
      <c r="B644" s="74"/>
    </row>
    <row r="645" ht="14.25" customHeight="1">
      <c r="B645" s="74"/>
    </row>
    <row r="646" ht="14.25" customHeight="1">
      <c r="B646" s="74"/>
    </row>
    <row r="647" ht="14.25" customHeight="1">
      <c r="B647" s="74"/>
    </row>
    <row r="648" ht="14.25" customHeight="1">
      <c r="B648" s="74"/>
    </row>
    <row r="649" ht="14.25" customHeight="1">
      <c r="B649" s="74"/>
    </row>
    <row r="650" ht="14.25" customHeight="1">
      <c r="B650" s="74"/>
    </row>
    <row r="651" ht="14.25" customHeight="1">
      <c r="B651" s="74"/>
    </row>
    <row r="652" ht="14.25" customHeight="1">
      <c r="B652" s="74"/>
    </row>
    <row r="653" ht="14.25" customHeight="1">
      <c r="B653" s="74"/>
    </row>
    <row r="654" ht="14.25" customHeight="1">
      <c r="B654" s="74"/>
    </row>
    <row r="655" ht="14.25" customHeight="1">
      <c r="B655" s="74"/>
    </row>
    <row r="656" ht="14.25" customHeight="1">
      <c r="B656" s="74"/>
    </row>
    <row r="657" ht="14.25" customHeight="1">
      <c r="B657" s="74"/>
    </row>
    <row r="658" ht="14.25" customHeight="1">
      <c r="B658" s="74"/>
    </row>
    <row r="659" ht="14.25" customHeight="1">
      <c r="B659" s="74"/>
    </row>
    <row r="660" ht="14.25" customHeight="1">
      <c r="B660" s="74"/>
    </row>
    <row r="661" ht="14.25" customHeight="1">
      <c r="B661" s="74"/>
    </row>
    <row r="662" ht="14.25" customHeight="1">
      <c r="B662" s="74"/>
    </row>
    <row r="663" ht="14.25" customHeight="1">
      <c r="B663" s="74"/>
    </row>
    <row r="664" ht="14.25" customHeight="1">
      <c r="B664" s="74"/>
    </row>
    <row r="665" ht="14.25" customHeight="1">
      <c r="B665" s="74"/>
    </row>
    <row r="666" ht="14.25" customHeight="1">
      <c r="B666" s="74"/>
    </row>
    <row r="667" ht="14.25" customHeight="1">
      <c r="B667" s="74"/>
    </row>
    <row r="668" ht="14.25" customHeight="1">
      <c r="B668" s="74"/>
    </row>
    <row r="669" ht="14.25" customHeight="1">
      <c r="B669" s="74"/>
    </row>
    <row r="670" ht="14.25" customHeight="1">
      <c r="B670" s="74"/>
    </row>
    <row r="671" ht="14.25" customHeight="1">
      <c r="B671" s="74"/>
    </row>
    <row r="672" ht="14.25" customHeight="1">
      <c r="B672" s="74"/>
    </row>
    <row r="673" ht="14.25" customHeight="1">
      <c r="B673" s="74"/>
    </row>
    <row r="674" ht="14.25" customHeight="1">
      <c r="B674" s="74"/>
    </row>
    <row r="675" ht="14.25" customHeight="1">
      <c r="B675" s="74"/>
    </row>
    <row r="676" ht="14.25" customHeight="1">
      <c r="B676" s="74"/>
    </row>
    <row r="677" ht="14.25" customHeight="1">
      <c r="B677" s="74"/>
    </row>
    <row r="678" ht="14.25" customHeight="1">
      <c r="B678" s="74"/>
    </row>
    <row r="679" ht="14.25" customHeight="1">
      <c r="B679" s="74"/>
    </row>
    <row r="680" ht="14.25" customHeight="1">
      <c r="B680" s="74"/>
    </row>
    <row r="681" ht="14.25" customHeight="1">
      <c r="B681" s="74"/>
    </row>
    <row r="682" ht="14.25" customHeight="1">
      <c r="B682" s="74"/>
    </row>
    <row r="683" ht="14.25" customHeight="1">
      <c r="B683" s="74"/>
    </row>
    <row r="684" ht="14.25" customHeight="1">
      <c r="B684" s="74"/>
    </row>
    <row r="685" ht="14.25" customHeight="1">
      <c r="B685" s="74"/>
    </row>
    <row r="686" ht="14.25" customHeight="1">
      <c r="B686" s="74"/>
    </row>
    <row r="687" ht="14.25" customHeight="1">
      <c r="B687" s="74"/>
    </row>
    <row r="688" ht="14.25" customHeight="1">
      <c r="B688" s="74"/>
    </row>
    <row r="689" ht="14.25" customHeight="1">
      <c r="B689" s="74"/>
    </row>
    <row r="690" ht="14.25" customHeight="1">
      <c r="B690" s="74"/>
    </row>
    <row r="691" ht="14.25" customHeight="1">
      <c r="B691" s="74"/>
    </row>
    <row r="692" ht="14.25" customHeight="1">
      <c r="B692" s="74"/>
    </row>
    <row r="693" ht="14.25" customHeight="1">
      <c r="B693" s="74"/>
    </row>
    <row r="694" ht="14.25" customHeight="1">
      <c r="B694" s="74"/>
    </row>
    <row r="695" ht="14.25" customHeight="1">
      <c r="B695" s="74"/>
    </row>
    <row r="696" ht="14.25" customHeight="1">
      <c r="B696" s="74"/>
    </row>
    <row r="697" ht="14.25" customHeight="1">
      <c r="B697" s="74"/>
    </row>
    <row r="698" ht="14.25" customHeight="1">
      <c r="B698" s="74"/>
    </row>
    <row r="699" ht="14.25" customHeight="1">
      <c r="B699" s="74"/>
    </row>
    <row r="700" ht="14.25" customHeight="1">
      <c r="B700" s="74"/>
    </row>
    <row r="701" ht="14.25" customHeight="1">
      <c r="B701" s="74"/>
    </row>
    <row r="702" ht="14.25" customHeight="1">
      <c r="B702" s="74"/>
    </row>
    <row r="703" ht="14.25" customHeight="1">
      <c r="B703" s="74"/>
    </row>
    <row r="704" ht="14.25" customHeight="1">
      <c r="B704" s="74"/>
    </row>
    <row r="705" ht="14.25" customHeight="1">
      <c r="B705" s="74"/>
    </row>
    <row r="706" ht="14.25" customHeight="1">
      <c r="B706" s="74"/>
    </row>
    <row r="707" ht="14.25" customHeight="1">
      <c r="B707" s="74"/>
    </row>
    <row r="708" ht="14.25" customHeight="1">
      <c r="B708" s="74"/>
    </row>
    <row r="709" ht="14.25" customHeight="1">
      <c r="B709" s="74"/>
    </row>
    <row r="710" ht="14.25" customHeight="1">
      <c r="B710" s="74"/>
    </row>
    <row r="711" ht="14.25" customHeight="1">
      <c r="B711" s="74"/>
    </row>
    <row r="712" ht="14.25" customHeight="1">
      <c r="B712" s="74"/>
    </row>
    <row r="713" ht="14.25" customHeight="1">
      <c r="B713" s="74"/>
    </row>
    <row r="714" ht="14.25" customHeight="1">
      <c r="B714" s="74"/>
    </row>
    <row r="715" ht="14.25" customHeight="1">
      <c r="B715" s="74"/>
    </row>
    <row r="716" ht="14.25" customHeight="1">
      <c r="B716" s="74"/>
    </row>
    <row r="717" ht="14.25" customHeight="1">
      <c r="B717" s="74"/>
    </row>
    <row r="718" ht="14.25" customHeight="1">
      <c r="B718" s="74"/>
    </row>
    <row r="719" ht="14.25" customHeight="1">
      <c r="B719" s="74"/>
    </row>
    <row r="720" ht="14.25" customHeight="1">
      <c r="B720" s="74"/>
    </row>
    <row r="721" ht="14.25" customHeight="1">
      <c r="B721" s="74"/>
    </row>
    <row r="722" ht="14.25" customHeight="1">
      <c r="B722" s="74"/>
    </row>
    <row r="723" ht="14.25" customHeight="1">
      <c r="B723" s="74"/>
    </row>
    <row r="724" ht="14.25" customHeight="1">
      <c r="B724" s="74"/>
    </row>
    <row r="725" ht="14.25" customHeight="1">
      <c r="B725" s="74"/>
    </row>
    <row r="726" ht="14.25" customHeight="1">
      <c r="B726" s="74"/>
    </row>
    <row r="727" ht="14.25" customHeight="1">
      <c r="B727" s="74"/>
    </row>
    <row r="728" ht="14.25" customHeight="1">
      <c r="B728" s="74"/>
    </row>
    <row r="729" ht="14.25" customHeight="1">
      <c r="B729" s="74"/>
    </row>
    <row r="730" ht="14.25" customHeight="1">
      <c r="B730" s="74"/>
    </row>
    <row r="731" ht="14.25" customHeight="1">
      <c r="B731" s="74"/>
    </row>
    <row r="732" ht="14.25" customHeight="1">
      <c r="B732" s="74"/>
    </row>
    <row r="733" ht="14.25" customHeight="1">
      <c r="B733" s="74"/>
    </row>
    <row r="734" ht="14.25" customHeight="1">
      <c r="B734" s="74"/>
    </row>
    <row r="735" ht="14.25" customHeight="1">
      <c r="B735" s="74"/>
    </row>
    <row r="736" ht="14.25" customHeight="1">
      <c r="B736" s="74"/>
    </row>
    <row r="737" ht="14.25" customHeight="1">
      <c r="B737" s="74"/>
    </row>
    <row r="738" ht="14.25" customHeight="1">
      <c r="B738" s="74"/>
    </row>
    <row r="739" ht="14.25" customHeight="1">
      <c r="B739" s="74"/>
    </row>
    <row r="740" ht="14.25" customHeight="1">
      <c r="B740" s="74"/>
    </row>
    <row r="741" ht="14.25" customHeight="1">
      <c r="B741" s="74"/>
    </row>
    <row r="742" ht="14.25" customHeight="1">
      <c r="B742" s="74"/>
    </row>
    <row r="743" ht="14.25" customHeight="1">
      <c r="B743" s="74"/>
    </row>
    <row r="744" ht="14.25" customHeight="1">
      <c r="B744" s="74"/>
    </row>
    <row r="745" ht="14.25" customHeight="1">
      <c r="B745" s="74"/>
    </row>
    <row r="746" ht="14.25" customHeight="1">
      <c r="B746" s="74"/>
    </row>
    <row r="747" ht="14.25" customHeight="1">
      <c r="B747" s="74"/>
    </row>
    <row r="748" ht="14.25" customHeight="1">
      <c r="B748" s="74"/>
    </row>
    <row r="749" ht="14.25" customHeight="1">
      <c r="B749" s="74"/>
    </row>
    <row r="750" ht="14.25" customHeight="1">
      <c r="B750" s="74"/>
    </row>
    <row r="751" ht="14.25" customHeight="1">
      <c r="B751" s="74"/>
    </row>
    <row r="752" ht="14.25" customHeight="1">
      <c r="B752" s="74"/>
    </row>
    <row r="753" ht="14.25" customHeight="1">
      <c r="B753" s="74"/>
    </row>
    <row r="754" ht="14.25" customHeight="1">
      <c r="B754" s="74"/>
    </row>
    <row r="755" ht="14.25" customHeight="1">
      <c r="B755" s="74"/>
    </row>
    <row r="756" ht="14.25" customHeight="1">
      <c r="B756" s="74"/>
    </row>
    <row r="757" ht="14.25" customHeight="1">
      <c r="B757" s="74"/>
    </row>
    <row r="758" ht="14.25" customHeight="1">
      <c r="B758" s="74"/>
    </row>
    <row r="759" ht="14.25" customHeight="1">
      <c r="B759" s="74"/>
    </row>
    <row r="760" ht="14.25" customHeight="1">
      <c r="B760" s="74"/>
    </row>
    <row r="761" ht="14.25" customHeight="1">
      <c r="B761" s="74"/>
    </row>
    <row r="762" ht="14.25" customHeight="1">
      <c r="B762" s="74"/>
    </row>
    <row r="763" ht="14.25" customHeight="1">
      <c r="B763" s="74"/>
    </row>
    <row r="764" ht="14.25" customHeight="1">
      <c r="B764" s="74"/>
    </row>
    <row r="765" ht="14.25" customHeight="1">
      <c r="B765" s="74"/>
    </row>
    <row r="766" ht="14.25" customHeight="1">
      <c r="B766" s="74"/>
    </row>
    <row r="767" ht="14.25" customHeight="1">
      <c r="B767" s="74"/>
    </row>
    <row r="768" ht="14.25" customHeight="1">
      <c r="B768" s="74"/>
    </row>
    <row r="769" ht="14.25" customHeight="1">
      <c r="B769" s="74"/>
    </row>
    <row r="770" ht="14.25" customHeight="1">
      <c r="B770" s="74"/>
    </row>
    <row r="771" ht="14.25" customHeight="1">
      <c r="B771" s="74"/>
    </row>
    <row r="772" ht="14.25" customHeight="1">
      <c r="B772" s="74"/>
    </row>
    <row r="773" ht="14.25" customHeight="1">
      <c r="B773" s="74"/>
    </row>
    <row r="774" ht="14.25" customHeight="1">
      <c r="B774" s="74"/>
    </row>
    <row r="775" ht="14.25" customHeight="1">
      <c r="B775" s="74"/>
    </row>
    <row r="776" ht="14.25" customHeight="1">
      <c r="B776" s="74"/>
    </row>
    <row r="777" ht="14.25" customHeight="1">
      <c r="B777" s="74"/>
    </row>
    <row r="778" ht="14.25" customHeight="1">
      <c r="B778" s="74"/>
    </row>
    <row r="779" ht="14.25" customHeight="1">
      <c r="B779" s="74"/>
    </row>
    <row r="780" ht="14.25" customHeight="1">
      <c r="B780" s="74"/>
    </row>
    <row r="781" ht="14.25" customHeight="1">
      <c r="B781" s="74"/>
    </row>
    <row r="782" ht="14.25" customHeight="1">
      <c r="B782" s="74"/>
    </row>
    <row r="783" ht="14.25" customHeight="1">
      <c r="B783" s="74"/>
    </row>
    <row r="784" ht="14.25" customHeight="1">
      <c r="B784" s="74"/>
    </row>
    <row r="785" ht="14.25" customHeight="1">
      <c r="B785" s="74"/>
    </row>
    <row r="786" ht="14.25" customHeight="1">
      <c r="B786" s="74"/>
    </row>
    <row r="787" ht="14.25" customHeight="1">
      <c r="B787" s="74"/>
    </row>
    <row r="788" ht="14.25" customHeight="1">
      <c r="B788" s="74"/>
    </row>
    <row r="789" ht="14.25" customHeight="1">
      <c r="B789" s="74"/>
    </row>
    <row r="790" ht="14.25" customHeight="1">
      <c r="B790" s="74"/>
    </row>
    <row r="791" ht="14.25" customHeight="1">
      <c r="B791" s="74"/>
    </row>
    <row r="792" ht="14.25" customHeight="1">
      <c r="B792" s="74"/>
    </row>
    <row r="793" ht="14.25" customHeight="1">
      <c r="B793" s="74"/>
    </row>
    <row r="794" ht="14.25" customHeight="1">
      <c r="B794" s="74"/>
    </row>
    <row r="795" ht="14.25" customHeight="1">
      <c r="B795" s="74"/>
    </row>
    <row r="796" ht="14.25" customHeight="1">
      <c r="B796" s="74"/>
    </row>
    <row r="797" ht="14.25" customHeight="1">
      <c r="B797" s="74"/>
    </row>
    <row r="798" ht="14.25" customHeight="1">
      <c r="B798" s="74"/>
    </row>
    <row r="799" ht="14.25" customHeight="1">
      <c r="B799" s="74"/>
    </row>
    <row r="800" ht="14.25" customHeight="1">
      <c r="B800" s="74"/>
    </row>
    <row r="801" ht="14.25" customHeight="1">
      <c r="B801" s="74"/>
    </row>
    <row r="802" ht="14.25" customHeight="1">
      <c r="B802" s="74"/>
    </row>
    <row r="803" ht="14.25" customHeight="1">
      <c r="B803" s="74"/>
    </row>
    <row r="804" ht="14.25" customHeight="1">
      <c r="B804" s="74"/>
    </row>
    <row r="805" ht="14.25" customHeight="1">
      <c r="B805" s="74"/>
    </row>
    <row r="806" ht="14.25" customHeight="1">
      <c r="B806" s="74"/>
    </row>
    <row r="807" ht="14.25" customHeight="1">
      <c r="B807" s="74"/>
    </row>
    <row r="808" ht="14.25" customHeight="1">
      <c r="B808" s="74"/>
    </row>
    <row r="809" ht="14.25" customHeight="1">
      <c r="B809" s="74"/>
    </row>
    <row r="810" ht="14.25" customHeight="1">
      <c r="B810" s="74"/>
    </row>
    <row r="811" ht="14.25" customHeight="1">
      <c r="B811" s="74"/>
    </row>
    <row r="812" ht="14.25" customHeight="1">
      <c r="B812" s="74"/>
    </row>
    <row r="813" ht="14.25" customHeight="1">
      <c r="B813" s="74"/>
    </row>
    <row r="814" ht="14.25" customHeight="1">
      <c r="B814" s="74"/>
    </row>
    <row r="815" ht="14.25" customHeight="1">
      <c r="B815" s="74"/>
    </row>
    <row r="816" ht="14.25" customHeight="1">
      <c r="B816" s="74"/>
    </row>
    <row r="817" ht="14.25" customHeight="1">
      <c r="B817" s="74"/>
    </row>
    <row r="818" ht="14.25" customHeight="1">
      <c r="B818" s="74"/>
    </row>
    <row r="819" ht="14.25" customHeight="1">
      <c r="B819" s="74"/>
    </row>
    <row r="820" ht="14.25" customHeight="1">
      <c r="B820" s="74"/>
    </row>
    <row r="821" ht="14.25" customHeight="1">
      <c r="B821" s="74"/>
    </row>
    <row r="822" ht="14.25" customHeight="1">
      <c r="B822" s="74"/>
    </row>
    <row r="823" ht="14.25" customHeight="1">
      <c r="B823" s="74"/>
    </row>
    <row r="824" ht="14.25" customHeight="1">
      <c r="B824" s="74"/>
    </row>
    <row r="825" ht="14.25" customHeight="1">
      <c r="B825" s="74"/>
    </row>
    <row r="826" ht="14.25" customHeight="1">
      <c r="B826" s="74"/>
    </row>
    <row r="827" ht="14.25" customHeight="1">
      <c r="B827" s="74"/>
    </row>
    <row r="828" ht="14.25" customHeight="1">
      <c r="B828" s="74"/>
    </row>
    <row r="829" ht="14.25" customHeight="1">
      <c r="B829" s="74"/>
    </row>
    <row r="830" ht="14.25" customHeight="1">
      <c r="B830" s="74"/>
    </row>
    <row r="831" ht="14.25" customHeight="1">
      <c r="B831" s="74"/>
    </row>
    <row r="832" ht="14.25" customHeight="1">
      <c r="B832" s="74"/>
    </row>
    <row r="833" ht="14.25" customHeight="1">
      <c r="B833" s="74"/>
    </row>
    <row r="834" ht="14.25" customHeight="1">
      <c r="B834" s="74"/>
    </row>
    <row r="835" ht="14.25" customHeight="1">
      <c r="B835" s="74"/>
    </row>
    <row r="836" ht="14.25" customHeight="1">
      <c r="B836" s="74"/>
    </row>
    <row r="837" ht="14.25" customHeight="1">
      <c r="B837" s="74"/>
    </row>
    <row r="838" ht="14.25" customHeight="1">
      <c r="B838" s="74"/>
    </row>
    <row r="839" ht="14.25" customHeight="1">
      <c r="B839" s="74"/>
    </row>
    <row r="840" ht="14.25" customHeight="1">
      <c r="B840" s="74"/>
    </row>
    <row r="841" ht="14.25" customHeight="1">
      <c r="B841" s="74"/>
    </row>
    <row r="842" ht="14.25" customHeight="1">
      <c r="B842" s="74"/>
    </row>
    <row r="843" ht="14.25" customHeight="1">
      <c r="B843" s="74"/>
    </row>
    <row r="844" ht="14.25" customHeight="1">
      <c r="B844" s="74"/>
    </row>
    <row r="845" ht="14.25" customHeight="1">
      <c r="B845" s="74"/>
    </row>
    <row r="846" ht="14.25" customHeight="1">
      <c r="B846" s="74"/>
    </row>
    <row r="847" ht="14.25" customHeight="1">
      <c r="B847" s="74"/>
    </row>
    <row r="848" ht="14.25" customHeight="1">
      <c r="B848" s="74"/>
    </row>
    <row r="849" ht="14.25" customHeight="1">
      <c r="B849" s="74"/>
    </row>
    <row r="850" ht="14.25" customHeight="1">
      <c r="B850" s="74"/>
    </row>
    <row r="851" ht="14.25" customHeight="1">
      <c r="B851" s="74"/>
    </row>
    <row r="852" ht="14.25" customHeight="1">
      <c r="B852" s="74"/>
    </row>
    <row r="853" ht="14.25" customHeight="1">
      <c r="B853" s="74"/>
    </row>
    <row r="854" ht="14.25" customHeight="1">
      <c r="B854" s="74"/>
    </row>
    <row r="855" ht="14.25" customHeight="1">
      <c r="B855" s="74"/>
    </row>
    <row r="856" ht="14.25" customHeight="1">
      <c r="B856" s="74"/>
    </row>
    <row r="857" ht="14.25" customHeight="1">
      <c r="B857" s="74"/>
    </row>
    <row r="858" ht="14.25" customHeight="1">
      <c r="B858" s="74"/>
    </row>
    <row r="859" ht="14.25" customHeight="1">
      <c r="B859" s="74"/>
    </row>
    <row r="860" ht="14.25" customHeight="1">
      <c r="B860" s="74"/>
    </row>
    <row r="861" ht="14.25" customHeight="1">
      <c r="B861" s="74"/>
    </row>
    <row r="862" ht="14.25" customHeight="1">
      <c r="B862" s="74"/>
    </row>
    <row r="863" ht="14.25" customHeight="1">
      <c r="B863" s="74"/>
    </row>
    <row r="864" ht="14.25" customHeight="1">
      <c r="B864" s="74"/>
    </row>
    <row r="865" ht="14.25" customHeight="1">
      <c r="B865" s="74"/>
    </row>
    <row r="866" ht="14.25" customHeight="1">
      <c r="B866" s="74"/>
    </row>
    <row r="867" ht="14.25" customHeight="1">
      <c r="B867" s="74"/>
    </row>
    <row r="868" ht="14.25" customHeight="1">
      <c r="B868" s="74"/>
    </row>
    <row r="869" ht="14.25" customHeight="1">
      <c r="B869" s="74"/>
    </row>
    <row r="870" ht="14.25" customHeight="1">
      <c r="B870" s="74"/>
    </row>
    <row r="871" ht="14.25" customHeight="1">
      <c r="B871" s="74"/>
    </row>
    <row r="872" ht="14.25" customHeight="1">
      <c r="B872" s="74"/>
    </row>
    <row r="873" ht="14.25" customHeight="1">
      <c r="B873" s="74"/>
    </row>
    <row r="874" ht="14.25" customHeight="1">
      <c r="B874" s="74"/>
    </row>
    <row r="875" ht="14.25" customHeight="1">
      <c r="B875" s="74"/>
    </row>
    <row r="876" ht="14.25" customHeight="1">
      <c r="B876" s="74"/>
    </row>
    <row r="877" ht="14.25" customHeight="1">
      <c r="B877" s="74"/>
    </row>
    <row r="878" ht="14.25" customHeight="1">
      <c r="B878" s="74"/>
    </row>
    <row r="879" ht="14.25" customHeight="1">
      <c r="B879" s="74"/>
    </row>
    <row r="880" ht="14.25" customHeight="1">
      <c r="B880" s="74"/>
    </row>
    <row r="881" ht="14.25" customHeight="1">
      <c r="B881" s="74"/>
    </row>
    <row r="882" ht="14.25" customHeight="1">
      <c r="B882" s="74"/>
    </row>
    <row r="883" ht="14.25" customHeight="1">
      <c r="B883" s="74"/>
    </row>
    <row r="884" ht="14.25" customHeight="1">
      <c r="B884" s="74"/>
    </row>
    <row r="885" ht="14.25" customHeight="1">
      <c r="B885" s="74"/>
    </row>
    <row r="886" ht="14.25" customHeight="1">
      <c r="B886" s="74"/>
    </row>
    <row r="887" ht="14.25" customHeight="1">
      <c r="B887" s="74"/>
    </row>
    <row r="888" ht="14.25" customHeight="1">
      <c r="B888" s="74"/>
    </row>
    <row r="889" ht="14.25" customHeight="1">
      <c r="B889" s="74"/>
    </row>
    <row r="890" ht="14.25" customHeight="1">
      <c r="B890" s="74"/>
    </row>
    <row r="891" ht="14.25" customHeight="1">
      <c r="B891" s="74"/>
    </row>
    <row r="892" ht="14.25" customHeight="1">
      <c r="B892" s="74"/>
    </row>
    <row r="893" ht="14.25" customHeight="1">
      <c r="B893" s="74"/>
    </row>
    <row r="894" ht="14.25" customHeight="1">
      <c r="B894" s="74"/>
    </row>
    <row r="895" ht="14.25" customHeight="1">
      <c r="B895" s="74"/>
    </row>
    <row r="896" ht="14.25" customHeight="1">
      <c r="B896" s="74"/>
    </row>
    <row r="897" ht="14.25" customHeight="1">
      <c r="B897" s="74"/>
    </row>
    <row r="898" ht="14.25" customHeight="1">
      <c r="B898" s="74"/>
    </row>
    <row r="899" ht="14.25" customHeight="1">
      <c r="B899" s="74"/>
    </row>
    <row r="900" ht="14.25" customHeight="1">
      <c r="B900" s="74"/>
    </row>
    <row r="901" ht="14.25" customHeight="1">
      <c r="B901" s="74"/>
    </row>
    <row r="902" ht="14.25" customHeight="1">
      <c r="B902" s="74"/>
    </row>
    <row r="903" ht="14.25" customHeight="1">
      <c r="B903" s="74"/>
    </row>
    <row r="904" ht="14.25" customHeight="1">
      <c r="B904" s="74"/>
    </row>
    <row r="905" ht="14.25" customHeight="1">
      <c r="B905" s="74"/>
    </row>
    <row r="906" ht="14.25" customHeight="1">
      <c r="B906" s="74"/>
    </row>
    <row r="907" ht="14.25" customHeight="1">
      <c r="B907" s="74"/>
    </row>
    <row r="908" ht="14.25" customHeight="1">
      <c r="B908" s="74"/>
    </row>
    <row r="909" ht="14.25" customHeight="1">
      <c r="B909" s="74"/>
    </row>
    <row r="910" ht="14.25" customHeight="1">
      <c r="B910" s="74"/>
    </row>
    <row r="911" ht="14.25" customHeight="1">
      <c r="B911" s="74"/>
    </row>
    <row r="912" ht="14.25" customHeight="1">
      <c r="B912" s="74"/>
    </row>
    <row r="913" ht="14.25" customHeight="1">
      <c r="B913" s="74"/>
    </row>
    <row r="914" ht="14.25" customHeight="1">
      <c r="B914" s="74"/>
    </row>
    <row r="915" ht="14.25" customHeight="1">
      <c r="B915" s="74"/>
    </row>
    <row r="916" ht="14.25" customHeight="1">
      <c r="B916" s="74"/>
    </row>
    <row r="917" ht="14.25" customHeight="1">
      <c r="B917" s="74"/>
    </row>
    <row r="918" ht="14.25" customHeight="1">
      <c r="B918" s="74"/>
    </row>
    <row r="919" ht="14.25" customHeight="1">
      <c r="B919" s="74"/>
    </row>
    <row r="920" ht="14.25" customHeight="1">
      <c r="B920" s="74"/>
    </row>
    <row r="921" ht="14.25" customHeight="1">
      <c r="B921" s="74"/>
    </row>
    <row r="922" ht="14.25" customHeight="1">
      <c r="B922" s="74"/>
    </row>
    <row r="923" ht="14.25" customHeight="1">
      <c r="B923" s="74"/>
    </row>
    <row r="924" ht="14.25" customHeight="1">
      <c r="B924" s="74"/>
    </row>
    <row r="925" ht="14.25" customHeight="1">
      <c r="B925" s="74"/>
    </row>
    <row r="926" ht="14.25" customHeight="1">
      <c r="B926" s="74"/>
    </row>
    <row r="927" ht="14.25" customHeight="1">
      <c r="B927" s="74"/>
    </row>
    <row r="928" ht="14.25" customHeight="1">
      <c r="B928" s="74"/>
    </row>
    <row r="929" ht="14.25" customHeight="1">
      <c r="B929" s="74"/>
    </row>
    <row r="930" ht="14.25" customHeight="1">
      <c r="B930" s="74"/>
    </row>
    <row r="931" ht="14.25" customHeight="1">
      <c r="B931" s="74"/>
    </row>
    <row r="932" ht="14.25" customHeight="1">
      <c r="B932" s="74"/>
    </row>
    <row r="933" ht="14.25" customHeight="1">
      <c r="B933" s="74"/>
    </row>
    <row r="934" ht="14.25" customHeight="1">
      <c r="B934" s="74"/>
    </row>
    <row r="935" ht="14.25" customHeight="1">
      <c r="B935" s="74"/>
    </row>
    <row r="936" ht="14.25" customHeight="1">
      <c r="B936" s="74"/>
    </row>
    <row r="937" ht="14.25" customHeight="1">
      <c r="B937" s="74"/>
    </row>
    <row r="938" ht="14.25" customHeight="1">
      <c r="B938" s="74"/>
    </row>
    <row r="939" ht="14.25" customHeight="1">
      <c r="B939" s="74"/>
    </row>
    <row r="940" ht="14.25" customHeight="1">
      <c r="B940" s="74"/>
    </row>
    <row r="941" ht="14.25" customHeight="1">
      <c r="B941" s="74"/>
    </row>
    <row r="942" ht="14.25" customHeight="1">
      <c r="B942" s="74"/>
    </row>
    <row r="943" ht="14.25" customHeight="1">
      <c r="B943" s="74"/>
    </row>
    <row r="944" ht="14.25" customHeight="1">
      <c r="B944" s="74"/>
    </row>
    <row r="945" ht="14.25" customHeight="1">
      <c r="B945" s="74"/>
    </row>
    <row r="946" ht="14.25" customHeight="1">
      <c r="B946" s="74"/>
    </row>
    <row r="947" ht="14.25" customHeight="1">
      <c r="B947" s="74"/>
    </row>
    <row r="948" ht="14.25" customHeight="1">
      <c r="B948" s="74"/>
    </row>
    <row r="949" ht="14.25" customHeight="1">
      <c r="B949" s="74"/>
    </row>
    <row r="950" ht="14.25" customHeight="1">
      <c r="B950" s="74"/>
    </row>
    <row r="951" ht="14.25" customHeight="1">
      <c r="B951" s="74"/>
    </row>
    <row r="952" ht="14.25" customHeight="1">
      <c r="B952" s="74"/>
    </row>
    <row r="953" ht="14.25" customHeight="1">
      <c r="B953" s="74"/>
    </row>
    <row r="954" ht="14.25" customHeight="1">
      <c r="B954" s="74"/>
    </row>
    <row r="955" ht="14.25" customHeight="1">
      <c r="B955" s="74"/>
    </row>
    <row r="956" ht="14.25" customHeight="1">
      <c r="B956" s="74"/>
    </row>
    <row r="957" ht="14.25" customHeight="1">
      <c r="B957" s="74"/>
    </row>
    <row r="958" ht="14.25" customHeight="1">
      <c r="B958" s="74"/>
    </row>
    <row r="959" ht="14.25" customHeight="1">
      <c r="B959" s="74"/>
    </row>
    <row r="960" ht="14.25" customHeight="1">
      <c r="B960" s="74"/>
    </row>
    <row r="961" ht="14.25" customHeight="1">
      <c r="B961" s="74"/>
    </row>
    <row r="962" ht="14.25" customHeight="1">
      <c r="B962" s="74"/>
    </row>
    <row r="963" ht="14.25" customHeight="1">
      <c r="B963" s="74"/>
    </row>
    <row r="964" ht="14.25" customHeight="1">
      <c r="B964" s="74"/>
    </row>
    <row r="965" ht="14.25" customHeight="1">
      <c r="B965" s="74"/>
    </row>
    <row r="966" ht="14.25" customHeight="1">
      <c r="B966" s="74"/>
    </row>
    <row r="967" ht="14.25" customHeight="1">
      <c r="B967" s="74"/>
    </row>
    <row r="968" ht="14.25" customHeight="1">
      <c r="B968" s="74"/>
    </row>
    <row r="969" ht="14.25" customHeight="1">
      <c r="B969" s="74"/>
    </row>
    <row r="970" ht="14.25" customHeight="1">
      <c r="B970" s="74"/>
    </row>
    <row r="971" ht="14.25" customHeight="1">
      <c r="B971" s="74"/>
    </row>
    <row r="972" ht="14.25" customHeight="1">
      <c r="B972" s="74"/>
    </row>
    <row r="973" ht="14.25" customHeight="1">
      <c r="B973" s="74"/>
    </row>
    <row r="974" ht="14.25" customHeight="1">
      <c r="B974" s="74"/>
    </row>
    <row r="975" ht="14.25" customHeight="1">
      <c r="B975" s="74"/>
    </row>
    <row r="976" ht="14.25" customHeight="1">
      <c r="B976" s="74"/>
    </row>
    <row r="977" ht="14.25" customHeight="1">
      <c r="B977" s="74"/>
    </row>
    <row r="978" ht="14.25" customHeight="1">
      <c r="B978" s="74"/>
    </row>
    <row r="979" ht="14.25" customHeight="1">
      <c r="B979" s="74"/>
    </row>
    <row r="980" ht="14.25" customHeight="1">
      <c r="B980" s="74"/>
    </row>
    <row r="981" ht="14.25" customHeight="1">
      <c r="B981" s="74"/>
    </row>
    <row r="982" ht="14.25" customHeight="1">
      <c r="B982" s="74"/>
    </row>
    <row r="983" ht="14.25" customHeight="1">
      <c r="B983" s="74"/>
    </row>
    <row r="984" ht="14.25" customHeight="1">
      <c r="B984" s="74"/>
    </row>
    <row r="985" ht="14.25" customHeight="1">
      <c r="B985" s="74"/>
    </row>
    <row r="986" ht="14.25" customHeight="1">
      <c r="B986" s="74"/>
    </row>
    <row r="987" ht="14.25" customHeight="1">
      <c r="B987" s="74"/>
    </row>
    <row r="988" ht="14.25" customHeight="1">
      <c r="B988" s="74"/>
    </row>
    <row r="989" ht="14.25" customHeight="1">
      <c r="B989" s="74"/>
    </row>
    <row r="990" ht="14.25" customHeight="1">
      <c r="B990" s="74"/>
    </row>
    <row r="991" ht="14.25" customHeight="1">
      <c r="B991" s="74"/>
    </row>
    <row r="992" ht="14.25" customHeight="1">
      <c r="B992" s="74"/>
    </row>
    <row r="993" ht="14.25" customHeight="1">
      <c r="B993" s="74"/>
    </row>
    <row r="994" ht="14.25" customHeight="1">
      <c r="B994" s="74"/>
    </row>
    <row r="995" ht="14.25" customHeight="1">
      <c r="B995" s="74"/>
    </row>
    <row r="996" ht="14.25" customHeight="1">
      <c r="B996" s="74"/>
    </row>
    <row r="997" ht="14.25" customHeight="1">
      <c r="B997" s="74"/>
    </row>
    <row r="998" ht="14.25" customHeight="1">
      <c r="B998" s="74"/>
    </row>
    <row r="999" ht="14.25" customHeight="1">
      <c r="B999" s="74"/>
    </row>
    <row r="1000" ht="14.25" customHeight="1">
      <c r="B1000" s="74"/>
    </row>
  </sheetData>
  <mergeCells count="10">
    <mergeCell ref="A50:D50"/>
    <mergeCell ref="A62:D62"/>
    <mergeCell ref="A67:D67"/>
    <mergeCell ref="A15:D15"/>
    <mergeCell ref="A18:A21"/>
    <mergeCell ref="A22:A25"/>
    <mergeCell ref="A26:A27"/>
    <mergeCell ref="A28:A29"/>
    <mergeCell ref="A34:D34"/>
    <mergeCell ref="A49:D49"/>
  </mergeCells>
  <printOptions/>
  <pageMargins bottom="0.39375" footer="0.0" header="0.0" left="0.6694444444444444" right="0.7083333333333334" top="0.393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6.0"/>
    <col customWidth="1" min="2" max="2" width="43.14"/>
    <col customWidth="1" hidden="1" min="3" max="4" width="13.0"/>
    <col customWidth="1" hidden="1" min="5" max="5" width="9.0"/>
    <col customWidth="1" min="6" max="6" width="16.29"/>
    <col customWidth="1" min="7" max="7" width="13.0"/>
    <col customWidth="1" hidden="1" min="8" max="9" width="13.0"/>
    <col customWidth="1" min="10" max="20" width="8.71"/>
  </cols>
  <sheetData>
    <row r="1" ht="14.25" customHeight="1">
      <c r="A1" s="94" t="s">
        <v>100</v>
      </c>
      <c r="B1" s="95"/>
      <c r="C1" s="96"/>
      <c r="D1" s="97"/>
      <c r="E1" s="97"/>
      <c r="F1" s="97"/>
      <c r="G1" s="97"/>
      <c r="H1" s="97"/>
      <c r="I1" s="97"/>
    </row>
    <row r="2" ht="14.25" customHeight="1">
      <c r="A2" s="98" t="s">
        <v>101</v>
      </c>
      <c r="C2" s="95"/>
      <c r="D2" s="95"/>
      <c r="E2" s="95"/>
      <c r="F2" s="95"/>
      <c r="G2" s="95"/>
      <c r="H2" s="95"/>
      <c r="I2" s="97"/>
    </row>
    <row r="3" ht="25.5" customHeight="1">
      <c r="A3" s="99" t="s">
        <v>102</v>
      </c>
      <c r="B3" s="100"/>
      <c r="C3" s="101"/>
      <c r="D3" s="101"/>
      <c r="E3" s="97"/>
      <c r="F3" s="97"/>
      <c r="G3" s="97"/>
      <c r="H3" s="97"/>
      <c r="I3" s="97"/>
    </row>
    <row r="4" ht="40.5" customHeight="1">
      <c r="A4" s="96"/>
      <c r="B4" s="97"/>
      <c r="C4" s="97"/>
      <c r="D4" s="97"/>
      <c r="E4" s="97"/>
      <c r="F4" s="102" t="s">
        <v>103</v>
      </c>
      <c r="G4" s="73"/>
      <c r="H4" s="97"/>
      <c r="I4" s="97"/>
    </row>
    <row r="5" ht="14.25" customHeight="1">
      <c r="A5" s="103" t="s">
        <v>104</v>
      </c>
      <c r="B5" s="104" t="s">
        <v>105</v>
      </c>
      <c r="C5" s="105" t="s">
        <v>106</v>
      </c>
      <c r="D5" s="106" t="s">
        <v>107</v>
      </c>
      <c r="E5" s="107" t="s">
        <v>108</v>
      </c>
      <c r="F5" s="108" t="s">
        <v>106</v>
      </c>
      <c r="G5" s="109" t="s">
        <v>109</v>
      </c>
      <c r="H5" s="105" t="s">
        <v>106</v>
      </c>
      <c r="I5" s="106" t="s">
        <v>109</v>
      </c>
    </row>
    <row r="6" ht="14.25" customHeight="1">
      <c r="A6" s="110" t="s">
        <v>110</v>
      </c>
      <c r="B6" s="111" t="s">
        <v>111</v>
      </c>
      <c r="F6" s="112">
        <v>381.83808000000005</v>
      </c>
      <c r="G6" s="113">
        <v>462.2976</v>
      </c>
      <c r="H6" s="114">
        <v>288.0</v>
      </c>
      <c r="I6" s="115">
        <v>391.0</v>
      </c>
    </row>
    <row r="7" ht="14.25" customHeight="1">
      <c r="A7" s="116"/>
      <c r="B7" s="117" t="s">
        <v>112</v>
      </c>
      <c r="F7" s="118">
        <v>507.64224</v>
      </c>
      <c r="G7" s="119">
        <v>561.8448</v>
      </c>
      <c r="H7" s="120">
        <v>372.0</v>
      </c>
      <c r="I7" s="121">
        <v>494.0</v>
      </c>
    </row>
    <row r="8" ht="14.25" customHeight="1">
      <c r="A8" s="116"/>
      <c r="B8" s="117" t="s">
        <v>113</v>
      </c>
      <c r="F8" s="118">
        <v>634.6032000000001</v>
      </c>
      <c r="G8" s="119">
        <v>694.6368</v>
      </c>
      <c r="H8" s="120">
        <v>456.0</v>
      </c>
      <c r="I8" s="121">
        <v>588.0</v>
      </c>
    </row>
    <row r="9" ht="14.25" customHeight="1">
      <c r="A9" s="122"/>
      <c r="B9" s="123" t="s">
        <v>114</v>
      </c>
      <c r="F9" s="124">
        <v>755.2512</v>
      </c>
      <c r="G9" s="125">
        <v>834.4089600000001</v>
      </c>
      <c r="H9" s="126">
        <v>588.0</v>
      </c>
      <c r="I9" s="127">
        <v>783.0</v>
      </c>
    </row>
    <row r="10" ht="14.25" customHeight="1">
      <c r="A10" s="110" t="s">
        <v>115</v>
      </c>
      <c r="B10" s="111" t="s">
        <v>116</v>
      </c>
      <c r="F10" s="112">
        <v>472.03200000000004</v>
      </c>
      <c r="G10" s="113">
        <v>546.336</v>
      </c>
      <c r="H10" s="114">
        <v>351.0</v>
      </c>
      <c r="I10" s="115">
        <v>464.0</v>
      </c>
    </row>
    <row r="11" ht="14.25" customHeight="1">
      <c r="A11" s="116"/>
      <c r="B11" s="117" t="s">
        <v>117</v>
      </c>
      <c r="F11" s="118">
        <v>590.0400000000001</v>
      </c>
      <c r="G11" s="119">
        <v>682.56</v>
      </c>
      <c r="H11" s="120">
        <v>441.0</v>
      </c>
      <c r="I11" s="121">
        <v>582.0</v>
      </c>
    </row>
    <row r="12" ht="14.25" customHeight="1">
      <c r="A12" s="122"/>
      <c r="B12" s="123" t="s">
        <v>118</v>
      </c>
      <c r="F12" s="124">
        <v>708.0480000000001</v>
      </c>
      <c r="G12" s="125">
        <v>823.1039999999998</v>
      </c>
      <c r="H12" s="126">
        <v>529.0</v>
      </c>
      <c r="I12" s="127">
        <v>698.0</v>
      </c>
    </row>
    <row r="13" ht="14.25" customHeight="1">
      <c r="A13" s="110" t="s">
        <v>119</v>
      </c>
      <c r="B13" s="111" t="s">
        <v>111</v>
      </c>
      <c r="F13" s="112">
        <v>401.22720000000004</v>
      </c>
      <c r="G13" s="113">
        <v>465.1776</v>
      </c>
      <c r="H13" s="114">
        <v>288.0</v>
      </c>
      <c r="I13" s="115">
        <v>391.0</v>
      </c>
    </row>
    <row r="14" ht="14.25" customHeight="1">
      <c r="A14" s="116"/>
      <c r="B14" s="117" t="s">
        <v>112</v>
      </c>
      <c r="F14" s="118">
        <v>517.9152</v>
      </c>
      <c r="G14" s="119">
        <v>604.2815999999999</v>
      </c>
      <c r="H14" s="120">
        <v>372.0</v>
      </c>
      <c r="I14" s="121">
        <v>494.0</v>
      </c>
    </row>
    <row r="15" ht="14.25" customHeight="1">
      <c r="A15" s="116"/>
      <c r="B15" s="117" t="s">
        <v>113</v>
      </c>
      <c r="F15" s="118">
        <v>637.2432</v>
      </c>
      <c r="G15" s="119">
        <v>740.5056</v>
      </c>
      <c r="H15" s="120">
        <v>456.0</v>
      </c>
      <c r="I15" s="121">
        <v>588.0</v>
      </c>
    </row>
    <row r="16" ht="14.25" customHeight="1">
      <c r="A16" s="122"/>
      <c r="B16" s="123" t="s">
        <v>114</v>
      </c>
      <c r="F16" s="124">
        <v>755.2512</v>
      </c>
      <c r="G16" s="125">
        <v>878.1696</v>
      </c>
      <c r="H16" s="126">
        <v>588.0</v>
      </c>
      <c r="I16" s="127">
        <v>783.0</v>
      </c>
    </row>
    <row r="17" ht="14.25" customHeight="1">
      <c r="A17" s="110" t="s">
        <v>120</v>
      </c>
      <c r="B17" s="111" t="s">
        <v>116</v>
      </c>
      <c r="F17" s="112">
        <v>486.4608</v>
      </c>
      <c r="G17" s="113">
        <v>564.6</v>
      </c>
      <c r="H17" s="128">
        <v>308.0</v>
      </c>
      <c r="I17" s="129">
        <v>407.0</v>
      </c>
    </row>
    <row r="18" ht="14.25" customHeight="1">
      <c r="A18" s="116"/>
      <c r="B18" s="117" t="s">
        <v>117</v>
      </c>
      <c r="F18" s="118">
        <v>611.3399999999999</v>
      </c>
      <c r="G18" s="119">
        <v>706.5</v>
      </c>
      <c r="H18" s="130">
        <v>448.0</v>
      </c>
      <c r="I18" s="131">
        <v>595.0</v>
      </c>
    </row>
    <row r="19" ht="14.25" customHeight="1">
      <c r="A19" s="122"/>
      <c r="B19" s="123" t="s">
        <v>118</v>
      </c>
      <c r="F19" s="124">
        <v>733.3319999999999</v>
      </c>
      <c r="G19" s="125">
        <v>846.8999999999999</v>
      </c>
      <c r="H19" s="132">
        <v>470.0</v>
      </c>
      <c r="I19" s="133">
        <v>625.0</v>
      </c>
    </row>
    <row r="20" ht="14.25" customHeight="1">
      <c r="A20" s="110" t="s">
        <v>121</v>
      </c>
      <c r="B20" s="111" t="s">
        <v>122</v>
      </c>
      <c r="C20" s="45"/>
      <c r="D20" s="45"/>
      <c r="E20" s="45"/>
      <c r="F20" s="118">
        <v>149.1</v>
      </c>
      <c r="G20" s="119">
        <v>162.9</v>
      </c>
      <c r="H20" s="128">
        <v>149.0</v>
      </c>
      <c r="I20" s="129">
        <v>186.0</v>
      </c>
    </row>
    <row r="21" ht="14.25" customHeight="1">
      <c r="A21" s="116"/>
      <c r="B21" s="117" t="s">
        <v>123</v>
      </c>
      <c r="C21" s="45"/>
      <c r="D21" s="45"/>
      <c r="E21" s="45"/>
      <c r="F21" s="118">
        <v>260.7</v>
      </c>
      <c r="G21" s="119">
        <v>282.3</v>
      </c>
      <c r="H21" s="130">
        <v>195.0</v>
      </c>
      <c r="I21" s="131">
        <v>251.0</v>
      </c>
    </row>
    <row r="22" ht="14.25" customHeight="1">
      <c r="A22" s="116"/>
      <c r="B22" s="117" t="s">
        <v>124</v>
      </c>
      <c r="C22" s="45"/>
      <c r="D22" s="45"/>
      <c r="E22" s="45"/>
      <c r="F22" s="118">
        <v>369.53279999999995</v>
      </c>
      <c r="G22" s="119">
        <v>422.69999999999993</v>
      </c>
      <c r="H22" s="130">
        <v>239.0</v>
      </c>
      <c r="I22" s="131">
        <v>313.0</v>
      </c>
    </row>
    <row r="23" ht="14.25" customHeight="1">
      <c r="A23" s="116"/>
      <c r="B23" s="117" t="s">
        <v>125</v>
      </c>
      <c r="C23" s="45"/>
      <c r="D23" s="45"/>
      <c r="E23" s="45"/>
      <c r="F23" s="118">
        <v>397.6985900159999</v>
      </c>
      <c r="G23" s="119">
        <v>469.8013443859007</v>
      </c>
      <c r="H23" s="130">
        <v>254.0</v>
      </c>
      <c r="I23" s="131">
        <v>336.0</v>
      </c>
    </row>
    <row r="24" ht="14.25" customHeight="1">
      <c r="A24" s="122"/>
      <c r="B24" s="123" t="s">
        <v>126</v>
      </c>
      <c r="C24" s="45"/>
      <c r="D24" s="45"/>
      <c r="E24" s="45"/>
      <c r="F24" s="134">
        <v>523.8792599039999</v>
      </c>
      <c r="G24" s="135">
        <v>702.9935788651776</v>
      </c>
      <c r="H24" s="132">
        <v>336.0</v>
      </c>
      <c r="I24" s="133">
        <v>446.0</v>
      </c>
    </row>
    <row r="25" ht="14.25" customHeight="1">
      <c r="A25" s="110" t="s">
        <v>127</v>
      </c>
      <c r="B25" s="111" t="s">
        <v>128</v>
      </c>
      <c r="C25" s="45"/>
      <c r="D25" s="45"/>
      <c r="E25" s="45"/>
      <c r="F25" s="112">
        <v>338.16</v>
      </c>
      <c r="G25" s="113">
        <v>368.34</v>
      </c>
      <c r="H25" s="128">
        <v>239.0</v>
      </c>
      <c r="I25" s="129">
        <v>313.0</v>
      </c>
    </row>
    <row r="26" ht="14.25" customHeight="1">
      <c r="A26" s="122"/>
      <c r="B26" s="123" t="s">
        <v>129</v>
      </c>
      <c r="C26" s="45"/>
      <c r="D26" s="45"/>
      <c r="E26" s="45"/>
      <c r="F26" s="124">
        <v>391.8</v>
      </c>
      <c r="G26" s="125">
        <v>424.19999999999993</v>
      </c>
      <c r="H26" s="132">
        <v>263.0</v>
      </c>
      <c r="I26" s="133">
        <v>344.0</v>
      </c>
    </row>
    <row r="27" ht="14.25" customHeight="1">
      <c r="A27" s="110" t="s">
        <v>130</v>
      </c>
      <c r="B27" s="111" t="s">
        <v>131</v>
      </c>
      <c r="C27" s="45"/>
      <c r="D27" s="45"/>
      <c r="E27" s="45"/>
      <c r="F27" s="112">
        <v>206.04762000000002</v>
      </c>
      <c r="G27" s="113">
        <v>237.57290586000002</v>
      </c>
      <c r="H27" s="128">
        <v>143.0</v>
      </c>
      <c r="I27" s="129">
        <v>179.0</v>
      </c>
    </row>
    <row r="28" ht="14.25" customHeight="1">
      <c r="A28" s="116"/>
      <c r="B28" s="117" t="s">
        <v>132</v>
      </c>
      <c r="C28" s="45"/>
      <c r="D28" s="45"/>
      <c r="E28" s="45"/>
      <c r="F28" s="118">
        <v>245.42352</v>
      </c>
      <c r="G28" s="119">
        <v>281.4492385008</v>
      </c>
      <c r="H28" s="130">
        <v>194.0</v>
      </c>
      <c r="I28" s="131">
        <v>249.0</v>
      </c>
    </row>
    <row r="29" ht="14.25" customHeight="1">
      <c r="A29" s="116"/>
      <c r="B29" s="117" t="s">
        <v>133</v>
      </c>
      <c r="C29" s="45"/>
      <c r="D29" s="45"/>
      <c r="E29" s="45"/>
      <c r="F29" s="118">
        <v>287.09145</v>
      </c>
      <c r="G29" s="119">
        <v>328.748419395</v>
      </c>
      <c r="H29" s="130">
        <v>227.0</v>
      </c>
      <c r="I29" s="131">
        <v>294.0</v>
      </c>
    </row>
    <row r="30" ht="14.25" customHeight="1">
      <c r="A30" s="122"/>
      <c r="B30" s="123" t="s">
        <v>134</v>
      </c>
      <c r="C30" s="45"/>
      <c r="D30" s="45"/>
      <c r="E30" s="45"/>
      <c r="F30" s="124">
        <v>337.527864</v>
      </c>
      <c r="G30" s="125">
        <v>395.31263431680003</v>
      </c>
      <c r="H30" s="132">
        <v>275.0</v>
      </c>
      <c r="I30" s="133">
        <v>359.0</v>
      </c>
    </row>
    <row r="31" ht="14.25" customHeight="1">
      <c r="A31" s="136" t="s">
        <v>135</v>
      </c>
      <c r="B31" s="137" t="s">
        <v>136</v>
      </c>
      <c r="C31" s="45"/>
      <c r="D31" s="45"/>
      <c r="E31" s="45"/>
      <c r="F31" s="138">
        <v>302.8614</v>
      </c>
      <c r="G31" s="139">
        <v>347.89689018</v>
      </c>
      <c r="H31" s="140">
        <v>227.0</v>
      </c>
      <c r="I31" s="141">
        <v>294.0</v>
      </c>
    </row>
    <row r="32" ht="14.25" customHeight="1">
      <c r="A32" s="136" t="s">
        <v>137</v>
      </c>
      <c r="B32" s="137" t="s">
        <v>136</v>
      </c>
      <c r="C32" s="45"/>
      <c r="D32" s="45"/>
      <c r="E32" s="45"/>
      <c r="F32" s="112">
        <v>302.8614</v>
      </c>
      <c r="G32" s="113">
        <v>347.89689018</v>
      </c>
      <c r="H32" s="140">
        <v>227.0</v>
      </c>
      <c r="I32" s="141">
        <v>156.0</v>
      </c>
    </row>
    <row r="33" ht="14.25" customHeight="1">
      <c r="A33" s="136" t="s">
        <v>138</v>
      </c>
      <c r="B33" s="137" t="s">
        <v>139</v>
      </c>
      <c r="C33" s="45"/>
      <c r="D33" s="45"/>
      <c r="E33" s="45"/>
      <c r="F33" s="112">
        <v>247.29000000000002</v>
      </c>
      <c r="G33" s="113">
        <v>267.96</v>
      </c>
      <c r="H33" s="140">
        <v>169.0</v>
      </c>
      <c r="I33" s="141">
        <v>218.0</v>
      </c>
    </row>
    <row r="34" ht="14.25" customHeight="1">
      <c r="A34" s="136" t="s">
        <v>140</v>
      </c>
      <c r="B34" s="137" t="s">
        <v>141</v>
      </c>
      <c r="F34" s="142">
        <v>201.31878900000004</v>
      </c>
      <c r="G34" s="143">
        <v>228.89946309300004</v>
      </c>
      <c r="H34" s="140"/>
      <c r="I34" s="141"/>
    </row>
    <row r="35" ht="14.25" customHeight="1">
      <c r="A35" s="136" t="s">
        <v>142</v>
      </c>
      <c r="B35" s="137" t="s">
        <v>143</v>
      </c>
      <c r="F35" s="144">
        <v>920.0</v>
      </c>
      <c r="G35" s="145">
        <v>1085.807</v>
      </c>
      <c r="H35" s="140">
        <v>543.0</v>
      </c>
      <c r="I35" s="141">
        <v>692.0</v>
      </c>
    </row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">
    <mergeCell ref="A13:A16"/>
    <mergeCell ref="A17:A19"/>
    <mergeCell ref="A20:A24"/>
    <mergeCell ref="A25:A26"/>
    <mergeCell ref="A27:A30"/>
    <mergeCell ref="A2:B2"/>
    <mergeCell ref="F4:G4"/>
    <mergeCell ref="A6:A9"/>
    <mergeCell ref="A10:A12"/>
  </mergeCell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39.71"/>
    <col customWidth="1" min="3" max="3" width="19.0"/>
    <col customWidth="1" min="4" max="4" width="28.0"/>
    <col customWidth="1" min="5" max="6" width="24.43"/>
    <col customWidth="1" min="7" max="26" width="8.71"/>
  </cols>
  <sheetData>
    <row r="1" ht="14.25" customHeight="1">
      <c r="A1" s="146" t="s">
        <v>144</v>
      </c>
      <c r="B1" s="147"/>
      <c r="C1" s="147"/>
      <c r="D1" s="147"/>
      <c r="E1" s="147"/>
      <c r="F1" s="147"/>
      <c r="G1" s="45"/>
      <c r="H1" s="45"/>
    </row>
    <row r="2" ht="14.25" customHeight="1">
      <c r="A2" s="45"/>
      <c r="B2" s="147"/>
      <c r="C2" s="147"/>
      <c r="D2" s="147"/>
      <c r="E2" s="147"/>
      <c r="F2" s="147"/>
      <c r="G2" s="45"/>
      <c r="H2" s="45"/>
    </row>
    <row r="3" ht="18.75" customHeight="1">
      <c r="A3" s="45"/>
      <c r="B3" s="147"/>
      <c r="C3" s="147"/>
      <c r="D3" s="147"/>
      <c r="E3" s="147"/>
      <c r="F3" s="147"/>
      <c r="G3" s="45"/>
      <c r="H3" s="45"/>
    </row>
    <row r="4" ht="27.75" customHeight="1">
      <c r="A4" s="45"/>
      <c r="B4" s="148" t="s">
        <v>145</v>
      </c>
      <c r="G4" s="149"/>
      <c r="H4" s="149"/>
    </row>
    <row r="5" ht="27.75" customHeight="1">
      <c r="A5" s="45"/>
      <c r="B5" s="150"/>
      <c r="C5" s="150"/>
      <c r="D5" s="150"/>
      <c r="E5" s="150"/>
      <c r="F5" s="150"/>
      <c r="G5" s="149"/>
      <c r="H5" s="149"/>
    </row>
    <row r="6" ht="90.75" customHeight="1">
      <c r="A6" s="151" t="s">
        <v>146</v>
      </c>
      <c r="B6" s="73"/>
      <c r="C6" s="150"/>
      <c r="D6" s="152" t="s">
        <v>147</v>
      </c>
      <c r="E6" s="150"/>
      <c r="F6" s="150"/>
      <c r="G6" s="149"/>
      <c r="H6" s="149"/>
    </row>
    <row r="7" ht="69.0" customHeight="1">
      <c r="A7" s="45"/>
      <c r="B7" s="153" t="s">
        <v>148</v>
      </c>
      <c r="C7" s="154"/>
      <c r="D7" s="155" t="s">
        <v>149</v>
      </c>
      <c r="E7" s="155" t="s">
        <v>150</v>
      </c>
      <c r="F7" s="155" t="s">
        <v>151</v>
      </c>
      <c r="G7" s="156"/>
      <c r="H7" s="156"/>
    </row>
    <row r="8" ht="27.75" customHeight="1">
      <c r="A8" s="45"/>
      <c r="B8" s="81"/>
      <c r="C8" s="154"/>
      <c r="D8" s="157" t="s">
        <v>152</v>
      </c>
      <c r="E8" s="157" t="s">
        <v>152</v>
      </c>
      <c r="F8" s="157" t="s">
        <v>152</v>
      </c>
      <c r="G8" s="45"/>
      <c r="H8" s="45"/>
    </row>
    <row r="9" ht="27.75" customHeight="1">
      <c r="A9" s="45"/>
      <c r="B9" s="82"/>
      <c r="C9" s="154"/>
      <c r="D9" s="158" t="s">
        <v>153</v>
      </c>
      <c r="E9" s="158" t="s">
        <v>153</v>
      </c>
      <c r="F9" s="158" t="s">
        <v>153</v>
      </c>
      <c r="G9" s="45"/>
      <c r="H9" s="45"/>
    </row>
    <row r="10" ht="27.75" customHeight="1">
      <c r="A10" s="45"/>
      <c r="B10" s="159" t="s">
        <v>154</v>
      </c>
      <c r="C10" s="159"/>
      <c r="D10" s="160">
        <v>76.0</v>
      </c>
      <c r="E10" s="160">
        <v>73.0</v>
      </c>
      <c r="F10" s="160">
        <v>71.0</v>
      </c>
      <c r="G10" s="45"/>
      <c r="H10" s="45"/>
    </row>
    <row r="11" ht="27.75" customHeight="1">
      <c r="A11" s="45"/>
      <c r="B11" s="161" t="s">
        <v>155</v>
      </c>
      <c r="C11" s="161"/>
      <c r="D11" s="162">
        <v>79.0</v>
      </c>
      <c r="E11" s="162">
        <v>77.0</v>
      </c>
      <c r="F11" s="162">
        <v>75.0</v>
      </c>
      <c r="G11" s="45"/>
      <c r="H11" s="45"/>
    </row>
    <row r="12" ht="27.75" customHeight="1">
      <c r="A12" s="45"/>
      <c r="B12" s="161" t="s">
        <v>156</v>
      </c>
      <c r="C12" s="163">
        <v>1.4</v>
      </c>
      <c r="D12" s="164">
        <v>88.0</v>
      </c>
      <c r="E12" s="164">
        <v>86.0</v>
      </c>
      <c r="F12" s="164">
        <v>84.0</v>
      </c>
      <c r="G12" s="45"/>
      <c r="H12" s="45"/>
    </row>
    <row r="13" ht="14.25" customHeight="1">
      <c r="A13" s="165" t="s">
        <v>157</v>
      </c>
      <c r="B13" s="72"/>
      <c r="C13" s="72"/>
      <c r="D13" s="72"/>
      <c r="E13" s="72"/>
      <c r="F13" s="72"/>
      <c r="G13" s="72"/>
      <c r="H13" s="73"/>
    </row>
    <row r="14" ht="14.25" customHeight="1">
      <c r="A14" s="166" t="s">
        <v>158</v>
      </c>
      <c r="B14" s="72"/>
      <c r="C14" s="72"/>
      <c r="D14" s="72"/>
      <c r="E14" s="72"/>
      <c r="F14" s="72"/>
      <c r="G14" s="72"/>
      <c r="H14" s="73"/>
    </row>
    <row r="15" ht="14.25" customHeight="1">
      <c r="A15" s="167" t="s">
        <v>159</v>
      </c>
      <c r="B15" s="72"/>
      <c r="C15" s="72"/>
      <c r="D15" s="72"/>
      <c r="E15" s="72"/>
      <c r="F15" s="72"/>
      <c r="G15" s="72"/>
      <c r="H15" s="73"/>
    </row>
    <row r="16" ht="14.25" customHeight="1">
      <c r="A16" s="45"/>
      <c r="B16" s="147"/>
      <c r="C16" s="168"/>
      <c r="D16" s="169"/>
      <c r="E16" s="169"/>
      <c r="F16" s="169"/>
      <c r="G16" s="45"/>
      <c r="H16" s="45"/>
    </row>
    <row r="17" ht="14.25" customHeight="1">
      <c r="A17" s="45"/>
      <c r="B17" s="147"/>
      <c r="C17" s="168"/>
      <c r="D17" s="169"/>
      <c r="E17" s="169"/>
      <c r="F17" s="169"/>
      <c r="G17" s="45"/>
      <c r="H17" s="45"/>
    </row>
    <row r="18" ht="14.25" customHeight="1">
      <c r="A18" s="45"/>
      <c r="B18" s="147"/>
      <c r="C18" s="168"/>
      <c r="D18" s="169"/>
      <c r="E18" s="169"/>
      <c r="F18" s="169"/>
      <c r="G18" s="45"/>
      <c r="H18" s="45"/>
    </row>
    <row r="19" ht="14.25" customHeight="1">
      <c r="A19" s="45"/>
      <c r="B19" s="147"/>
      <c r="C19" s="168"/>
      <c r="D19" s="169"/>
      <c r="E19" s="169"/>
      <c r="F19" s="169"/>
      <c r="G19" s="45"/>
      <c r="H19" s="45"/>
    </row>
    <row r="20" ht="14.25" customHeight="1">
      <c r="A20" s="45"/>
      <c r="B20" s="147"/>
      <c r="C20" s="168"/>
      <c r="D20" s="169"/>
      <c r="E20" s="169"/>
      <c r="F20" s="169"/>
      <c r="G20" s="45"/>
      <c r="H20" s="45"/>
    </row>
    <row r="21" ht="14.25" customHeight="1">
      <c r="A21" s="45"/>
      <c r="B21" s="147"/>
      <c r="C21" s="168"/>
      <c r="D21" s="169"/>
      <c r="E21" s="169"/>
      <c r="F21" s="169"/>
      <c r="G21" s="45"/>
      <c r="H21" s="45"/>
    </row>
    <row r="22" ht="14.25" customHeight="1">
      <c r="A22" s="45"/>
      <c r="B22" s="147"/>
      <c r="C22" s="168"/>
      <c r="D22" s="169"/>
      <c r="E22" s="169"/>
      <c r="F22" s="169"/>
      <c r="G22" s="45"/>
      <c r="H22" s="45"/>
    </row>
    <row r="23" ht="14.25" customHeight="1">
      <c r="A23" s="45"/>
      <c r="B23" s="147"/>
      <c r="C23" s="168"/>
      <c r="D23" s="169"/>
      <c r="E23" s="169"/>
      <c r="F23" s="169"/>
      <c r="G23" s="45"/>
      <c r="H23" s="45"/>
    </row>
    <row r="24" ht="14.25" customHeight="1">
      <c r="A24" s="45"/>
      <c r="B24" s="147"/>
      <c r="C24" s="45"/>
      <c r="D24" s="45"/>
      <c r="E24" s="45"/>
      <c r="F24" s="45"/>
      <c r="G24" s="45"/>
      <c r="H24" s="45"/>
    </row>
    <row r="25" ht="14.25" customHeight="1">
      <c r="A25" s="45"/>
      <c r="B25" s="45"/>
      <c r="C25" s="45"/>
      <c r="D25" s="45"/>
      <c r="E25" s="45"/>
      <c r="F25" s="45"/>
      <c r="G25" s="45"/>
      <c r="H25" s="45"/>
    </row>
    <row r="26" ht="14.25" customHeight="1">
      <c r="A26" s="45"/>
      <c r="B26" s="45"/>
      <c r="C26" s="45"/>
      <c r="D26" s="45"/>
      <c r="E26" s="45"/>
      <c r="F26" s="45"/>
      <c r="G26" s="45"/>
      <c r="H26" s="45"/>
    </row>
    <row r="27" ht="14.25" customHeight="1">
      <c r="A27" s="45"/>
      <c r="B27" s="45"/>
      <c r="C27" s="45"/>
      <c r="D27" s="45"/>
      <c r="E27" s="45"/>
      <c r="F27" s="45"/>
      <c r="G27" s="45"/>
      <c r="H27" s="45"/>
    </row>
    <row r="28" ht="14.25" customHeight="1">
      <c r="A28" s="45"/>
      <c r="B28" s="45"/>
      <c r="C28" s="45"/>
      <c r="D28" s="45"/>
      <c r="E28" s="45"/>
      <c r="F28" s="45"/>
      <c r="G28" s="45"/>
      <c r="H28" s="45"/>
    </row>
    <row r="29" ht="14.25" customHeight="1">
      <c r="A29" s="45"/>
      <c r="B29" s="45"/>
      <c r="C29" s="45"/>
      <c r="D29" s="45"/>
      <c r="E29" s="45"/>
      <c r="F29" s="45"/>
      <c r="G29" s="45"/>
      <c r="H29" s="45"/>
    </row>
    <row r="30" ht="14.25" customHeight="1">
      <c r="A30" s="45"/>
      <c r="B30" s="45"/>
      <c r="C30" s="45"/>
      <c r="D30" s="45"/>
      <c r="E30" s="45"/>
      <c r="F30" s="45"/>
      <c r="G30" s="45"/>
      <c r="H30" s="45"/>
    </row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">
    <mergeCell ref="B4:F4"/>
    <mergeCell ref="A6:B6"/>
    <mergeCell ref="B7:B9"/>
    <mergeCell ref="A13:H13"/>
    <mergeCell ref="A14:H14"/>
    <mergeCell ref="A15:H15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7.71"/>
    <col customWidth="1" min="2" max="2" width="37.14"/>
    <col customWidth="1" min="3" max="3" width="22.57"/>
    <col customWidth="1" min="4" max="4" width="27.29"/>
    <col customWidth="1" min="5" max="5" width="20.29"/>
    <col customWidth="1" min="6" max="6" width="35.57"/>
    <col customWidth="1" min="7" max="26" width="8.71"/>
  </cols>
  <sheetData>
    <row r="1" ht="14.25" customHeight="1">
      <c r="A1" s="146" t="s">
        <v>144</v>
      </c>
    </row>
    <row r="2" ht="24.75" customHeight="1">
      <c r="B2" s="170" t="s">
        <v>160</v>
      </c>
      <c r="D2" s="171" t="s">
        <v>161</v>
      </c>
    </row>
    <row r="3" ht="23.25" customHeight="1"/>
    <row r="4" ht="57.0" customHeight="1"/>
    <row r="5" ht="14.25" customHeight="1">
      <c r="F5" s="172" t="s">
        <v>162</v>
      </c>
    </row>
    <row r="6" ht="30.75" customHeight="1">
      <c r="A6" s="173" t="s">
        <v>163</v>
      </c>
      <c r="B6" s="91"/>
      <c r="C6" s="173" t="s">
        <v>164</v>
      </c>
      <c r="D6" s="91"/>
      <c r="E6" s="173" t="s">
        <v>165</v>
      </c>
      <c r="F6" s="91"/>
    </row>
    <row r="7" ht="14.25" customHeight="1">
      <c r="A7" s="174" t="s">
        <v>166</v>
      </c>
      <c r="B7" s="174" t="s">
        <v>105</v>
      </c>
      <c r="C7" s="175" t="s">
        <v>167</v>
      </c>
      <c r="D7" s="176" t="s">
        <v>168</v>
      </c>
      <c r="E7" s="175" t="s">
        <v>167</v>
      </c>
      <c r="F7" s="175" t="s">
        <v>169</v>
      </c>
    </row>
    <row r="8" ht="21.0" customHeight="1">
      <c r="A8" s="177" t="s">
        <v>170</v>
      </c>
      <c r="B8" s="178" t="s">
        <v>171</v>
      </c>
      <c r="C8" s="179">
        <f>254*1.065</f>
        <v>270.51</v>
      </c>
      <c r="D8" s="179">
        <f>326*1.065</f>
        <v>347.19</v>
      </c>
      <c r="E8" s="179">
        <f>220*1.065</f>
        <v>234.3</v>
      </c>
      <c r="F8" s="179">
        <f>283*1.065</f>
        <v>301.395</v>
      </c>
    </row>
    <row r="9" ht="21.0" customHeight="1">
      <c r="A9" s="81"/>
      <c r="B9" s="178" t="s">
        <v>172</v>
      </c>
      <c r="C9" s="179">
        <f>738*1.065</f>
        <v>785.97</v>
      </c>
      <c r="D9" s="179">
        <f>966*1.065</f>
        <v>1028.79</v>
      </c>
      <c r="E9" s="179">
        <f>640*1.065</f>
        <v>681.6</v>
      </c>
      <c r="F9" s="179">
        <f>838*1.065</f>
        <v>892.47</v>
      </c>
    </row>
    <row r="10" ht="21.0" customHeight="1">
      <c r="A10" s="81"/>
      <c r="B10" s="178" t="s">
        <v>173</v>
      </c>
      <c r="C10" s="179">
        <f>368*1.065</f>
        <v>391.92</v>
      </c>
      <c r="D10" s="179">
        <f>446*1.065</f>
        <v>474.99</v>
      </c>
      <c r="E10" s="179">
        <f>319*1.065</f>
        <v>339.735</v>
      </c>
      <c r="F10" s="179">
        <f>387*1.065</f>
        <v>412.155</v>
      </c>
    </row>
    <row r="11" ht="21.0" customHeight="1">
      <c r="A11" s="82"/>
      <c r="B11" s="178" t="s">
        <v>174</v>
      </c>
      <c r="C11" s="179">
        <f>863*1.065</f>
        <v>919.095</v>
      </c>
      <c r="D11" s="179">
        <f>996*1.065</f>
        <v>1060.74</v>
      </c>
      <c r="E11" s="179">
        <f>748*1.065</f>
        <v>796.62</v>
      </c>
      <c r="F11" s="179">
        <f>864*1.065</f>
        <v>920.16</v>
      </c>
    </row>
    <row r="12" ht="21.0" customHeight="1">
      <c r="A12" s="177" t="s">
        <v>175</v>
      </c>
      <c r="B12" s="178" t="s">
        <v>176</v>
      </c>
      <c r="C12" s="179">
        <f>534*1.065</f>
        <v>568.71</v>
      </c>
      <c r="D12" s="179">
        <f>666*1.065</f>
        <v>709.29</v>
      </c>
      <c r="E12" s="179">
        <f>463*1.065</f>
        <v>493.095</v>
      </c>
      <c r="F12" s="179">
        <f>578*1.065</f>
        <v>615.57</v>
      </c>
    </row>
    <row r="13" ht="21.0" customHeight="1">
      <c r="A13" s="81"/>
      <c r="B13" s="178" t="s">
        <v>177</v>
      </c>
      <c r="C13" s="179">
        <f>357*1.065</f>
        <v>380.205</v>
      </c>
      <c r="D13" s="179">
        <f>444*1.065</f>
        <v>472.86</v>
      </c>
      <c r="E13" s="179">
        <f>310*1.065</f>
        <v>330.15</v>
      </c>
      <c r="F13" s="179">
        <f>385*1.065</f>
        <v>410.025</v>
      </c>
    </row>
    <row r="14" ht="21.0" customHeight="1">
      <c r="A14" s="81"/>
      <c r="B14" s="178" t="s">
        <v>178</v>
      </c>
      <c r="C14" s="179">
        <f>444*1.065</f>
        <v>472.86</v>
      </c>
      <c r="D14" s="179">
        <f>476*1.065</f>
        <v>506.94</v>
      </c>
      <c r="E14" s="179">
        <f>385*1.065</f>
        <v>410.025</v>
      </c>
      <c r="F14" s="179">
        <f>413*1.065</f>
        <v>439.845</v>
      </c>
    </row>
    <row r="15" ht="21.0" customHeight="1">
      <c r="A15" s="81"/>
      <c r="B15" s="178" t="s">
        <v>179</v>
      </c>
      <c r="C15" s="179">
        <f>798*1.065</f>
        <v>849.87</v>
      </c>
      <c r="D15" s="179">
        <f>855*1.065</f>
        <v>910.575</v>
      </c>
      <c r="E15" s="179">
        <f>692*1.065</f>
        <v>736.98</v>
      </c>
      <c r="F15" s="179">
        <f>741*1.065</f>
        <v>789.165</v>
      </c>
    </row>
    <row r="16" ht="21.0" customHeight="1">
      <c r="A16" s="81"/>
      <c r="B16" s="178" t="s">
        <v>180</v>
      </c>
      <c r="C16" s="179">
        <f>441*1.065</f>
        <v>469.665</v>
      </c>
      <c r="D16" s="179">
        <f>525*1.065</f>
        <v>559.125</v>
      </c>
      <c r="E16" s="179">
        <f>383*1.065</f>
        <v>407.895</v>
      </c>
      <c r="F16" s="179">
        <f>455*1.065</f>
        <v>484.575</v>
      </c>
    </row>
    <row r="17" ht="21.0" customHeight="1">
      <c r="A17" s="81"/>
      <c r="B17" s="178" t="s">
        <v>181</v>
      </c>
      <c r="C17" s="179">
        <f>503*1.065</f>
        <v>535.695</v>
      </c>
      <c r="D17" s="179">
        <f>653*1.065</f>
        <v>695.445</v>
      </c>
      <c r="E17" s="179">
        <f>436*1.065</f>
        <v>464.34</v>
      </c>
      <c r="F17" s="179">
        <f>566*1.065</f>
        <v>602.79</v>
      </c>
    </row>
    <row r="18" ht="21.0" customHeight="1">
      <c r="A18" s="82"/>
      <c r="B18" s="178" t="s">
        <v>182</v>
      </c>
      <c r="C18" s="179">
        <f>903*1.065</f>
        <v>961.695</v>
      </c>
      <c r="D18" s="179">
        <f>1175*1.065</f>
        <v>1251.375</v>
      </c>
      <c r="E18" s="179">
        <f>783*1.065</f>
        <v>833.895</v>
      </c>
      <c r="F18" s="179">
        <f>1018*1.065</f>
        <v>1084.17</v>
      </c>
    </row>
    <row r="19" ht="24.75" customHeight="1">
      <c r="A19" s="177" t="s">
        <v>183</v>
      </c>
      <c r="B19" s="178" t="s">
        <v>184</v>
      </c>
      <c r="C19" s="179">
        <f>81*1.065</f>
        <v>86.265</v>
      </c>
      <c r="D19" s="179">
        <f>90*1.065</f>
        <v>95.85</v>
      </c>
      <c r="E19" s="179">
        <f>71*1.065</f>
        <v>75.615</v>
      </c>
      <c r="F19" s="179">
        <f>78*1.065</f>
        <v>83.07</v>
      </c>
    </row>
    <row r="20" ht="24.75" customHeight="1">
      <c r="A20" s="82"/>
      <c r="B20" s="178" t="s">
        <v>185</v>
      </c>
      <c r="C20" s="179">
        <f>104*1.065</f>
        <v>110.76</v>
      </c>
      <c r="D20" s="179">
        <f>132*1.065</f>
        <v>140.58</v>
      </c>
      <c r="E20" s="179">
        <f>90*1.065</f>
        <v>95.85</v>
      </c>
      <c r="F20" s="179">
        <f>115*1.065</f>
        <v>122.475</v>
      </c>
    </row>
    <row r="21" ht="21.0" customHeight="1">
      <c r="A21" s="177" t="s">
        <v>186</v>
      </c>
      <c r="B21" s="178" t="s">
        <v>187</v>
      </c>
      <c r="C21" s="179">
        <f>474*1.065</f>
        <v>504.81</v>
      </c>
      <c r="D21" s="179">
        <f>536*1.065</f>
        <v>570.84</v>
      </c>
      <c r="E21" s="179">
        <f>411*1.065</f>
        <v>437.715</v>
      </c>
      <c r="F21" s="179">
        <f>465*1.065</f>
        <v>495.225</v>
      </c>
    </row>
    <row r="22" ht="21.0" customHeight="1">
      <c r="A22" s="81"/>
      <c r="B22" s="178" t="s">
        <v>188</v>
      </c>
      <c r="C22" s="180">
        <f>241*1.065</f>
        <v>256.665</v>
      </c>
      <c r="D22" s="181">
        <f>352.3884*1.065</f>
        <v>375.293646</v>
      </c>
      <c r="E22" s="180"/>
      <c r="F22" s="181"/>
    </row>
    <row r="23" ht="21.0" customHeight="1">
      <c r="A23" s="82"/>
      <c r="B23" s="178" t="s">
        <v>189</v>
      </c>
      <c r="C23" s="179">
        <f>584*1.065</f>
        <v>621.96</v>
      </c>
      <c r="D23" s="179">
        <f>662*1.065</f>
        <v>705.03</v>
      </c>
      <c r="E23" s="179">
        <f>506*1.065</f>
        <v>538.89</v>
      </c>
      <c r="F23" s="179">
        <f>574*1.065</f>
        <v>611.31</v>
      </c>
    </row>
    <row r="24" ht="21.0" customHeight="1">
      <c r="A24" s="177" t="s">
        <v>190</v>
      </c>
      <c r="B24" s="178" t="s">
        <v>191</v>
      </c>
      <c r="C24" s="182">
        <f>267*1.065</f>
        <v>284.355</v>
      </c>
      <c r="D24" s="179">
        <f>302*1.065</f>
        <v>321.63</v>
      </c>
      <c r="E24" s="179">
        <f>232*1.065</f>
        <v>247.08</v>
      </c>
      <c r="F24" s="179">
        <f>262*1.065</f>
        <v>279.03</v>
      </c>
    </row>
    <row r="25" ht="21.0" customHeight="1">
      <c r="A25" s="81"/>
      <c r="B25" s="178" t="s">
        <v>192</v>
      </c>
      <c r="C25" s="182">
        <f>516*1.065</f>
        <v>549.54</v>
      </c>
      <c r="D25" s="179">
        <f>575*1.065</f>
        <v>612.375</v>
      </c>
      <c r="E25" s="179">
        <f>448*1.065</f>
        <v>477.12</v>
      </c>
      <c r="F25" s="179">
        <f>498*1.065</f>
        <v>530.37</v>
      </c>
    </row>
    <row r="26" ht="21.0" customHeight="1">
      <c r="A26" s="82"/>
      <c r="B26" s="178" t="s">
        <v>193</v>
      </c>
      <c r="C26" s="179">
        <f>207*1.065</f>
        <v>220.455</v>
      </c>
      <c r="D26" s="181">
        <f>276*1.065</f>
        <v>293.94</v>
      </c>
      <c r="E26" s="180"/>
      <c r="F26" s="181"/>
    </row>
    <row r="27" ht="21.0" customHeight="1">
      <c r="A27" s="177" t="s">
        <v>194</v>
      </c>
      <c r="B27" s="178" t="s">
        <v>195</v>
      </c>
      <c r="C27" s="179">
        <f>192*1.065</f>
        <v>204.48</v>
      </c>
      <c r="D27" s="179">
        <f>246*1.065</f>
        <v>261.99</v>
      </c>
      <c r="E27" s="179">
        <f>167*1.065</f>
        <v>177.855</v>
      </c>
      <c r="F27" s="179">
        <f>214*1.065</f>
        <v>227.91</v>
      </c>
    </row>
    <row r="28" ht="21.0" customHeight="1">
      <c r="A28" s="82"/>
      <c r="B28" s="178" t="s">
        <v>196</v>
      </c>
      <c r="C28" s="179">
        <f>206*1.065</f>
        <v>219.39</v>
      </c>
      <c r="D28" s="179">
        <f>234*1.065</f>
        <v>249.21</v>
      </c>
      <c r="E28" s="179">
        <f>179*1.065</f>
        <v>190.635</v>
      </c>
      <c r="F28" s="179">
        <f>203*1.065</f>
        <v>216.195</v>
      </c>
    </row>
    <row r="29" ht="21.0" customHeight="1">
      <c r="A29" s="177" t="s">
        <v>197</v>
      </c>
      <c r="B29" s="178" t="s">
        <v>198</v>
      </c>
      <c r="C29" s="179">
        <f>192*1.065</f>
        <v>204.48</v>
      </c>
      <c r="D29" s="179">
        <f>246*1.065</f>
        <v>261.99</v>
      </c>
      <c r="E29" s="179">
        <f>167*1.065</f>
        <v>177.855</v>
      </c>
      <c r="F29" s="179">
        <f>214*1.065</f>
        <v>227.91</v>
      </c>
    </row>
    <row r="30" ht="21.0" customHeight="1">
      <c r="A30" s="82"/>
      <c r="B30" s="178" t="s">
        <v>196</v>
      </c>
      <c r="C30" s="179">
        <f>206*1.065</f>
        <v>219.39</v>
      </c>
      <c r="D30" s="179">
        <f>234*1.065</f>
        <v>249.21</v>
      </c>
      <c r="E30" s="179">
        <f>179*1.065</f>
        <v>190.635</v>
      </c>
      <c r="F30" s="179">
        <f>203*1.065</f>
        <v>216.195</v>
      </c>
    </row>
    <row r="31" ht="21.0" customHeight="1">
      <c r="A31" s="177" t="s">
        <v>199</v>
      </c>
      <c r="B31" s="178" t="s">
        <v>200</v>
      </c>
      <c r="C31" s="179">
        <f>126*1.065</f>
        <v>134.19</v>
      </c>
      <c r="D31" s="179">
        <f>144*1.065</f>
        <v>153.36</v>
      </c>
      <c r="E31" s="179">
        <f>110*1.065</f>
        <v>117.15</v>
      </c>
      <c r="F31" s="179">
        <f>125*1.065</f>
        <v>133.125</v>
      </c>
    </row>
    <row r="32" ht="21.0" customHeight="1">
      <c r="A32" s="82"/>
      <c r="B32" s="178" t="s">
        <v>201</v>
      </c>
      <c r="C32" s="179">
        <f>138*1.065</f>
        <v>146.97</v>
      </c>
      <c r="D32" s="179">
        <f>152*1.065</f>
        <v>161.88</v>
      </c>
      <c r="E32" s="179">
        <f>120*1.065</f>
        <v>127.8</v>
      </c>
      <c r="F32" s="179">
        <f>132*1.065</f>
        <v>140.58</v>
      </c>
    </row>
    <row r="33" ht="21.0" customHeight="1">
      <c r="A33" s="177" t="s">
        <v>202</v>
      </c>
      <c r="B33" s="178" t="s">
        <v>195</v>
      </c>
      <c r="C33" s="179">
        <f>116*1.065</f>
        <v>123.54</v>
      </c>
      <c r="D33" s="179">
        <f>126*1.065</f>
        <v>134.19</v>
      </c>
      <c r="E33" s="179">
        <f>101*1.065</f>
        <v>107.565</v>
      </c>
      <c r="F33" s="179">
        <f>110*1.065</f>
        <v>117.15</v>
      </c>
    </row>
    <row r="34" ht="21.0" customHeight="1">
      <c r="A34" s="82"/>
      <c r="B34" s="178" t="s">
        <v>196</v>
      </c>
      <c r="C34" s="179">
        <f>128*1.065</f>
        <v>136.32</v>
      </c>
      <c r="D34" s="179">
        <f>147*1.065</f>
        <v>156.555</v>
      </c>
      <c r="E34" s="179">
        <f>111*1.065</f>
        <v>118.215</v>
      </c>
      <c r="F34" s="179">
        <f>128*1.065</f>
        <v>136.32</v>
      </c>
    </row>
    <row r="35" ht="14.25" customHeight="1">
      <c r="A35" s="183"/>
      <c r="B35" s="183"/>
      <c r="C35" s="183"/>
      <c r="D35" s="183"/>
      <c r="E35" s="183"/>
      <c r="F35" s="183"/>
    </row>
    <row r="36" ht="18.0" customHeight="1">
      <c r="A36" s="184" t="s">
        <v>203</v>
      </c>
      <c r="D36" s="183"/>
      <c r="E36" s="183"/>
      <c r="F36" s="183"/>
    </row>
    <row r="37" ht="18.0" customHeight="1">
      <c r="A37" s="185" t="s">
        <v>204</v>
      </c>
    </row>
    <row r="38" ht="18.0" customHeight="1">
      <c r="A38" s="184" t="s">
        <v>205</v>
      </c>
      <c r="D38" s="183"/>
      <c r="E38" s="183"/>
      <c r="F38" s="183"/>
    </row>
    <row r="39" ht="18.0" customHeight="1">
      <c r="A39" s="186" t="s">
        <v>206</v>
      </c>
    </row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8">
    <mergeCell ref="B2:C4"/>
    <mergeCell ref="D2:F4"/>
    <mergeCell ref="A6:B6"/>
    <mergeCell ref="C6:D6"/>
    <mergeCell ref="E6:F6"/>
    <mergeCell ref="A8:A11"/>
    <mergeCell ref="A12:A18"/>
    <mergeCell ref="A36:C36"/>
    <mergeCell ref="A37:F37"/>
    <mergeCell ref="A38:C38"/>
    <mergeCell ref="A39:F39"/>
    <mergeCell ref="A19:A20"/>
    <mergeCell ref="A21:A23"/>
    <mergeCell ref="A24:A26"/>
    <mergeCell ref="A27:A28"/>
    <mergeCell ref="A29:A30"/>
    <mergeCell ref="A31:A32"/>
    <mergeCell ref="A33:A34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66699"/>
    <pageSetUpPr fitToPage="1"/>
  </sheetPr>
  <sheetViews>
    <sheetView workbookViewId="0"/>
  </sheetViews>
  <sheetFormatPr customHeight="1" defaultColWidth="14.43" defaultRowHeight="15.0"/>
  <cols>
    <col customWidth="1" min="1" max="1" width="32.0"/>
    <col customWidth="1" min="2" max="2" width="36.29"/>
    <col customWidth="1" min="3" max="3" width="21.86"/>
    <col customWidth="1" min="4" max="4" width="22.57"/>
    <col customWidth="1" min="5" max="5" width="28.43"/>
    <col customWidth="1" min="6" max="6" width="21.57"/>
    <col customWidth="1" min="7" max="7" width="20.71"/>
    <col customWidth="1" min="8" max="8" width="24.57"/>
    <col customWidth="1" min="9" max="26" width="8.71"/>
  </cols>
  <sheetData>
    <row r="1" ht="27.75" customHeight="1">
      <c r="A1" s="187" t="str">
        <f>'профлист в завис. от объема'!A1</f>
        <v>От   05.05.2021г.</v>
      </c>
    </row>
    <row r="2" ht="27.75" customHeight="1">
      <c r="A2" s="188" t="s">
        <v>207</v>
      </c>
      <c r="C2" s="189"/>
      <c r="D2" s="72"/>
      <c r="E2" s="72"/>
      <c r="F2" s="72"/>
      <c r="G2" s="72"/>
      <c r="H2" s="73"/>
    </row>
    <row r="3" ht="27.75" customHeight="1">
      <c r="A3" s="190" t="s">
        <v>208</v>
      </c>
      <c r="B3" s="191"/>
      <c r="C3" s="192"/>
      <c r="D3" s="72"/>
      <c r="E3" s="73"/>
      <c r="F3" s="192" t="s">
        <v>209</v>
      </c>
      <c r="G3" s="72"/>
      <c r="H3" s="73"/>
    </row>
    <row r="4" ht="27.75" customHeight="1">
      <c r="A4" s="193" t="s">
        <v>3</v>
      </c>
      <c r="B4" s="194" t="s">
        <v>210</v>
      </c>
      <c r="C4" s="195" t="s">
        <v>211</v>
      </c>
      <c r="D4" s="196" t="s">
        <v>212</v>
      </c>
      <c r="E4" s="197" t="s">
        <v>213</v>
      </c>
      <c r="F4" s="194" t="s">
        <v>211</v>
      </c>
      <c r="G4" s="198" t="s">
        <v>212</v>
      </c>
      <c r="H4" s="199" t="s">
        <v>213</v>
      </c>
    </row>
    <row r="5" ht="27.75" customHeight="1">
      <c r="A5" s="200" t="s">
        <v>214</v>
      </c>
      <c r="B5" s="201" t="s">
        <v>215</v>
      </c>
      <c r="C5" s="202">
        <v>233.53856209150325</v>
      </c>
      <c r="D5" s="202">
        <v>271.4862745098039</v>
      </c>
      <c r="E5" s="202">
        <v>328.4078431372549</v>
      </c>
      <c r="F5" s="202">
        <f>C5*0.953125</f>
        <v>222.591442</v>
      </c>
      <c r="G5" s="202">
        <f>D5*0.95045</f>
        <v>258.0341296</v>
      </c>
      <c r="H5" s="202">
        <f>E5*0.94756</f>
        <v>311.1861358</v>
      </c>
    </row>
    <row r="6" ht="27.75" customHeight="1">
      <c r="A6" s="116"/>
      <c r="B6" s="203" t="s">
        <v>216</v>
      </c>
      <c r="C6" s="202">
        <v>287.8406779661017</v>
      </c>
      <c r="D6" s="202">
        <v>336.648813559322</v>
      </c>
      <c r="E6" s="202">
        <v>409.86101694915254</v>
      </c>
      <c r="F6" s="202">
        <f>C6*0.94937</f>
        <v>273.2673044</v>
      </c>
      <c r="G6" s="202">
        <f>D6*0.94203</f>
        <v>317.1332818</v>
      </c>
      <c r="H6" s="202">
        <f>E6*0.94311</f>
        <v>386.5440237</v>
      </c>
    </row>
    <row r="7" ht="27.75" customHeight="1">
      <c r="A7" s="116"/>
      <c r="B7" s="203" t="s">
        <v>217</v>
      </c>
      <c r="C7" s="202">
        <v>444.7014084507042</v>
      </c>
      <c r="D7" s="202">
        <v>524.881690140845</v>
      </c>
      <c r="E7" s="202">
        <v>645.1521126760563</v>
      </c>
      <c r="F7" s="202">
        <f>C7*0.94972</f>
        <v>422.3418216</v>
      </c>
      <c r="G7" s="202">
        <f>D7*0.947743</f>
        <v>497.4529477</v>
      </c>
      <c r="H7" s="202">
        <f>E7*0.947674</f>
        <v>611.3938832</v>
      </c>
    </row>
    <row r="8" ht="27.75" customHeight="1">
      <c r="A8" s="116"/>
      <c r="B8" s="203" t="s">
        <v>218</v>
      </c>
      <c r="C8" s="202">
        <v>363.62022471910115</v>
      </c>
      <c r="D8" s="202">
        <v>427.5842696629214</v>
      </c>
      <c r="E8" s="202">
        <v>523.5303370786517</v>
      </c>
      <c r="F8" s="202">
        <f>C8*0.95238</f>
        <v>346.3046296</v>
      </c>
      <c r="G8" s="202">
        <f>D8*0.9507246</f>
        <v>406.5148837</v>
      </c>
      <c r="H8" s="202">
        <f>E8*0.947619</f>
        <v>496.1072945</v>
      </c>
    </row>
    <row r="9" ht="27.75" customHeight="1">
      <c r="A9" s="116"/>
      <c r="B9" s="203" t="s">
        <v>219</v>
      </c>
      <c r="C9" s="202">
        <v>418.32631578947365</v>
      </c>
      <c r="D9" s="202">
        <v>493.2315789473684</v>
      </c>
      <c r="E9" s="202">
        <v>605.5894736842105</v>
      </c>
      <c r="F9" s="202">
        <f>C9*0.94659</f>
        <v>395.9835073</v>
      </c>
      <c r="G9" s="202">
        <f>D9*0.95202</f>
        <v>469.5663278</v>
      </c>
      <c r="H9" s="202">
        <f>E9*0.94639</f>
        <v>573.123822</v>
      </c>
    </row>
    <row r="10" ht="27.75" customHeight="1">
      <c r="A10" s="116"/>
      <c r="B10" s="203" t="s">
        <v>220</v>
      </c>
      <c r="C10" s="202">
        <v>552.0857142857143</v>
      </c>
      <c r="D10" s="202">
        <v>653.742857142857</v>
      </c>
      <c r="E10" s="202">
        <v>806.2285714285714</v>
      </c>
      <c r="F10" s="202">
        <f>C10*0.94582</f>
        <v>522.1737103</v>
      </c>
      <c r="G10" s="202">
        <f>D10*0.94455</f>
        <v>617.4928157</v>
      </c>
      <c r="H10" s="202">
        <f>E10*0.94401</f>
        <v>761.0878337</v>
      </c>
    </row>
    <row r="11" ht="27.75" customHeight="1">
      <c r="A11" s="116"/>
      <c r="B11" s="203" t="s">
        <v>221</v>
      </c>
      <c r="C11" s="202">
        <v>662.5826086956522</v>
      </c>
      <c r="D11" s="202">
        <v>786.3391304347825</v>
      </c>
      <c r="E11" s="202">
        <v>971.9739130434782</v>
      </c>
      <c r="F11" s="202">
        <f>C11*0.949275</f>
        <v>628.9731059</v>
      </c>
      <c r="G11" s="202">
        <f>D11*0.949618</f>
        <v>746.7217924</v>
      </c>
      <c r="H11" s="202">
        <f>E11*0.950617</f>
        <v>923.9749253</v>
      </c>
    </row>
    <row r="12" ht="27.75" customHeight="1">
      <c r="A12" s="122"/>
      <c r="B12" s="204" t="s">
        <v>222</v>
      </c>
      <c r="C12" s="202">
        <v>552.0857142857143</v>
      </c>
      <c r="D12" s="202">
        <v>653.742857142857</v>
      </c>
      <c r="E12" s="202">
        <v>806.2285714285714</v>
      </c>
      <c r="F12" s="202">
        <f>C12*0.949896</f>
        <v>524.4240117</v>
      </c>
      <c r="G12" s="202">
        <f>D12*0.95053</f>
        <v>621.402198</v>
      </c>
      <c r="H12" s="202">
        <f>E12*0.949928</f>
        <v>765.8590944</v>
      </c>
    </row>
    <row r="13" ht="27.75" customHeight="1">
      <c r="A13" s="193" t="s">
        <v>3</v>
      </c>
      <c r="B13" s="194" t="s">
        <v>210</v>
      </c>
      <c r="C13" s="195" t="s">
        <v>211</v>
      </c>
      <c r="D13" s="196" t="s">
        <v>212</v>
      </c>
      <c r="E13" s="197" t="s">
        <v>213</v>
      </c>
      <c r="F13" s="194" t="s">
        <v>211</v>
      </c>
      <c r="G13" s="198" t="s">
        <v>212</v>
      </c>
      <c r="H13" s="199" t="s">
        <v>213</v>
      </c>
    </row>
    <row r="14" ht="27.75" customHeight="1">
      <c r="A14" s="200" t="s">
        <v>223</v>
      </c>
      <c r="B14" s="201" t="s">
        <v>215</v>
      </c>
      <c r="C14" s="202">
        <f t="shared" ref="C14:E14" si="1">C5+30</f>
        <v>263.5385621</v>
      </c>
      <c r="D14" s="202">
        <f t="shared" si="1"/>
        <v>301.4862745</v>
      </c>
      <c r="E14" s="202">
        <f t="shared" si="1"/>
        <v>358.4078431</v>
      </c>
      <c r="F14" s="202">
        <f t="shared" ref="F14:H14" si="2">F5+25</f>
        <v>247.591442</v>
      </c>
      <c r="G14" s="202">
        <f t="shared" si="2"/>
        <v>283.0341296</v>
      </c>
      <c r="H14" s="202">
        <f t="shared" si="2"/>
        <v>336.1861358</v>
      </c>
    </row>
    <row r="15" ht="27.75" customHeight="1">
      <c r="A15" s="116"/>
      <c r="B15" s="203" t="s">
        <v>216</v>
      </c>
      <c r="C15" s="202">
        <f t="shared" ref="C15:E15" si="3">C6+30</f>
        <v>317.840678</v>
      </c>
      <c r="D15" s="202">
        <f t="shared" si="3"/>
        <v>366.6488136</v>
      </c>
      <c r="E15" s="202">
        <f t="shared" si="3"/>
        <v>439.8610169</v>
      </c>
      <c r="F15" s="202">
        <f t="shared" ref="F15:H15" si="4">F6+25</f>
        <v>298.2673044</v>
      </c>
      <c r="G15" s="202">
        <f t="shared" si="4"/>
        <v>342.1332818</v>
      </c>
      <c r="H15" s="202">
        <f t="shared" si="4"/>
        <v>411.5440237</v>
      </c>
    </row>
    <row r="16" ht="27.75" customHeight="1">
      <c r="A16" s="116"/>
      <c r="B16" s="203" t="s">
        <v>217</v>
      </c>
      <c r="C16" s="202">
        <f t="shared" ref="C16:E16" si="5">C7+30</f>
        <v>474.7014085</v>
      </c>
      <c r="D16" s="202">
        <f t="shared" si="5"/>
        <v>554.8816901</v>
      </c>
      <c r="E16" s="202">
        <f t="shared" si="5"/>
        <v>675.1521127</v>
      </c>
      <c r="F16" s="202">
        <f t="shared" ref="F16:H16" si="6">F7+25</f>
        <v>447.3418216</v>
      </c>
      <c r="G16" s="202">
        <f t="shared" si="6"/>
        <v>522.4529477</v>
      </c>
      <c r="H16" s="202">
        <f t="shared" si="6"/>
        <v>636.3938832</v>
      </c>
    </row>
    <row r="17" ht="27.75" customHeight="1">
      <c r="A17" s="116"/>
      <c r="B17" s="203" t="s">
        <v>218</v>
      </c>
      <c r="C17" s="202">
        <f t="shared" ref="C17:E17" si="7">C8+30</f>
        <v>393.6202247</v>
      </c>
      <c r="D17" s="202">
        <f t="shared" si="7"/>
        <v>457.5842697</v>
      </c>
      <c r="E17" s="202">
        <f t="shared" si="7"/>
        <v>553.5303371</v>
      </c>
      <c r="F17" s="202">
        <f t="shared" ref="F17:H17" si="8">F8+25</f>
        <v>371.3046296</v>
      </c>
      <c r="G17" s="202">
        <f t="shared" si="8"/>
        <v>431.5148837</v>
      </c>
      <c r="H17" s="202">
        <f t="shared" si="8"/>
        <v>521.1072945</v>
      </c>
    </row>
    <row r="18" ht="27.75" customHeight="1">
      <c r="A18" s="116"/>
      <c r="B18" s="203" t="s">
        <v>219</v>
      </c>
      <c r="C18" s="202">
        <f t="shared" ref="C18:E18" si="9">C9+30</f>
        <v>448.3263158</v>
      </c>
      <c r="D18" s="202">
        <f t="shared" si="9"/>
        <v>523.2315789</v>
      </c>
      <c r="E18" s="202">
        <f t="shared" si="9"/>
        <v>635.5894737</v>
      </c>
      <c r="F18" s="202">
        <f t="shared" ref="F18:H18" si="10">F9+25</f>
        <v>420.9835073</v>
      </c>
      <c r="G18" s="202">
        <f t="shared" si="10"/>
        <v>494.5663278</v>
      </c>
      <c r="H18" s="202">
        <f t="shared" si="10"/>
        <v>598.123822</v>
      </c>
    </row>
    <row r="19" ht="27.75" customHeight="1">
      <c r="A19" s="116"/>
      <c r="B19" s="203" t="s">
        <v>220</v>
      </c>
      <c r="C19" s="202">
        <f t="shared" ref="C19:E19" si="11">C10+30</f>
        <v>582.0857143</v>
      </c>
      <c r="D19" s="202">
        <f t="shared" si="11"/>
        <v>683.7428571</v>
      </c>
      <c r="E19" s="202">
        <f t="shared" si="11"/>
        <v>836.2285714</v>
      </c>
      <c r="F19" s="202">
        <f t="shared" ref="F19:H19" si="12">F10+25</f>
        <v>547.1737103</v>
      </c>
      <c r="G19" s="202">
        <f t="shared" si="12"/>
        <v>642.4928157</v>
      </c>
      <c r="H19" s="202">
        <f t="shared" si="12"/>
        <v>786.0878337</v>
      </c>
    </row>
    <row r="20" ht="27.75" customHeight="1">
      <c r="A20" s="116"/>
      <c r="B20" s="203" t="s">
        <v>221</v>
      </c>
      <c r="C20" s="202">
        <f t="shared" ref="C20:E20" si="13">C11+30</f>
        <v>692.5826087</v>
      </c>
      <c r="D20" s="202">
        <f t="shared" si="13"/>
        <v>816.3391304</v>
      </c>
      <c r="E20" s="202">
        <f t="shared" si="13"/>
        <v>1001.973913</v>
      </c>
      <c r="F20" s="202">
        <f t="shared" ref="F20:H20" si="14">F11+25</f>
        <v>653.9731059</v>
      </c>
      <c r="G20" s="202">
        <f t="shared" si="14"/>
        <v>771.7217924</v>
      </c>
      <c r="H20" s="202">
        <f t="shared" si="14"/>
        <v>948.9749253</v>
      </c>
    </row>
    <row r="21" ht="27.75" customHeight="1">
      <c r="A21" s="122"/>
      <c r="B21" s="204" t="s">
        <v>222</v>
      </c>
      <c r="C21" s="202">
        <f t="shared" ref="C21:E21" si="15">C12+30</f>
        <v>582.0857143</v>
      </c>
      <c r="D21" s="202">
        <f t="shared" si="15"/>
        <v>683.7428571</v>
      </c>
      <c r="E21" s="202">
        <f t="shared" si="15"/>
        <v>836.2285714</v>
      </c>
      <c r="F21" s="202">
        <f t="shared" ref="F21:H21" si="16">F12+25</f>
        <v>549.4240117</v>
      </c>
      <c r="G21" s="202">
        <f t="shared" si="16"/>
        <v>646.402198</v>
      </c>
      <c r="H21" s="202">
        <f t="shared" si="16"/>
        <v>790.8590944</v>
      </c>
    </row>
    <row r="22" ht="27.75" customHeight="1">
      <c r="A22" s="205" t="s">
        <v>224</v>
      </c>
      <c r="B22" s="206"/>
      <c r="C22" s="207" t="s">
        <v>225</v>
      </c>
      <c r="D22" s="208"/>
      <c r="E22" s="209"/>
      <c r="F22" s="207" t="s">
        <v>226</v>
      </c>
      <c r="G22" s="208"/>
      <c r="H22" s="209"/>
    </row>
    <row r="23" ht="27.75" customHeight="1">
      <c r="A23" s="210"/>
      <c r="B23" s="211"/>
      <c r="C23" s="210"/>
      <c r="D23" s="211"/>
      <c r="E23" s="212"/>
      <c r="F23" s="210"/>
      <c r="G23" s="211"/>
      <c r="H23" s="212"/>
    </row>
    <row r="24" ht="14.25" customHeight="1">
      <c r="A24" s="55"/>
    </row>
    <row r="25" ht="14.25" customHeight="1">
      <c r="A25" s="55"/>
    </row>
    <row r="26" ht="14.25" customHeight="1">
      <c r="A26" s="55"/>
    </row>
    <row r="27" ht="14.25" customHeight="1">
      <c r="A27" s="55"/>
    </row>
    <row r="28" ht="14.25" customHeight="1">
      <c r="A28" s="55"/>
    </row>
    <row r="29" ht="14.25" customHeight="1">
      <c r="A29" s="55"/>
    </row>
    <row r="30" ht="14.25" customHeight="1">
      <c r="A30" s="55"/>
    </row>
    <row r="31" ht="14.25" customHeight="1">
      <c r="A31" s="55"/>
    </row>
    <row r="32" ht="14.25" customHeight="1">
      <c r="A32" s="55"/>
    </row>
    <row r="33" ht="14.25" customHeight="1">
      <c r="A33" s="55"/>
    </row>
    <row r="34" ht="14.25" customHeight="1">
      <c r="A34" s="55"/>
    </row>
    <row r="35" ht="14.25" customHeight="1">
      <c r="A35" s="55"/>
    </row>
    <row r="36" ht="14.25" customHeight="1">
      <c r="A36" s="55"/>
    </row>
    <row r="37" ht="14.25" customHeight="1">
      <c r="A37" s="55"/>
    </row>
    <row r="38" ht="14.25" customHeight="1">
      <c r="A38" s="55"/>
    </row>
    <row r="39" ht="14.25" customHeight="1">
      <c r="A39" s="55"/>
    </row>
    <row r="40" ht="14.25" customHeight="1">
      <c r="A40" s="55"/>
    </row>
    <row r="41" ht="14.25" customHeight="1">
      <c r="A41" s="55"/>
    </row>
    <row r="42" ht="14.25" customHeight="1">
      <c r="A42" s="55"/>
    </row>
    <row r="43" ht="14.25" customHeight="1">
      <c r="A43" s="55"/>
    </row>
    <row r="44" ht="14.25" customHeight="1">
      <c r="A44" s="55"/>
    </row>
    <row r="45" ht="14.25" customHeight="1">
      <c r="A45" s="55"/>
    </row>
    <row r="46" ht="14.25" customHeight="1">
      <c r="A46" s="55"/>
    </row>
    <row r="47" ht="14.25" customHeight="1">
      <c r="A47" s="55"/>
    </row>
    <row r="48" ht="14.25" customHeight="1">
      <c r="A48" s="55"/>
    </row>
    <row r="49" ht="14.25" customHeight="1">
      <c r="A49" s="55"/>
    </row>
    <row r="50" ht="14.25" customHeight="1">
      <c r="A50" s="55"/>
    </row>
    <row r="51" ht="14.25" customHeight="1">
      <c r="A51" s="55"/>
    </row>
    <row r="52" ht="14.25" customHeight="1">
      <c r="A52" s="55"/>
    </row>
    <row r="53" ht="14.25" customHeight="1">
      <c r="A53" s="55"/>
    </row>
    <row r="54" ht="14.25" customHeight="1">
      <c r="A54" s="55"/>
    </row>
    <row r="55" ht="14.25" customHeight="1">
      <c r="A55" s="55"/>
    </row>
    <row r="56" ht="14.25" customHeight="1">
      <c r="A56" s="55"/>
    </row>
    <row r="57" ht="14.25" customHeight="1">
      <c r="A57" s="55"/>
    </row>
    <row r="58" ht="14.25" customHeight="1">
      <c r="A58" s="55"/>
    </row>
    <row r="59" ht="14.25" customHeight="1">
      <c r="A59" s="55"/>
    </row>
    <row r="60" ht="14.25" customHeight="1">
      <c r="A60" s="55"/>
    </row>
    <row r="61" ht="14.25" customHeight="1">
      <c r="A61" s="55"/>
    </row>
    <row r="62" ht="14.25" customHeight="1">
      <c r="A62" s="55"/>
    </row>
    <row r="63" ht="14.25" customHeight="1">
      <c r="A63" s="55"/>
    </row>
    <row r="64" ht="14.25" customHeight="1">
      <c r="A64" s="55"/>
    </row>
    <row r="65" ht="14.25" customHeight="1">
      <c r="A65" s="55"/>
    </row>
    <row r="66" ht="14.25" customHeight="1">
      <c r="A66" s="55"/>
    </row>
    <row r="67" ht="14.25" customHeight="1">
      <c r="A67" s="55"/>
    </row>
    <row r="68" ht="14.25" customHeight="1">
      <c r="A68" s="55"/>
    </row>
    <row r="69" ht="14.25" customHeight="1">
      <c r="A69" s="55"/>
    </row>
    <row r="70" ht="14.25" customHeight="1">
      <c r="A70" s="55"/>
    </row>
    <row r="71" ht="14.25" customHeight="1">
      <c r="A71" s="55"/>
    </row>
    <row r="72" ht="14.25" customHeight="1">
      <c r="A72" s="55"/>
    </row>
    <row r="73" ht="14.25" customHeight="1">
      <c r="A73" s="55"/>
    </row>
    <row r="74" ht="14.25" customHeight="1">
      <c r="A74" s="55"/>
    </row>
    <row r="75" ht="14.25" customHeight="1">
      <c r="A75" s="55"/>
    </row>
    <row r="76" ht="14.25" customHeight="1">
      <c r="A76" s="55"/>
    </row>
    <row r="77" ht="14.25" customHeight="1">
      <c r="A77" s="55"/>
    </row>
    <row r="78" ht="14.25" customHeight="1">
      <c r="A78" s="55"/>
    </row>
    <row r="79" ht="14.25" customHeight="1">
      <c r="A79" s="55"/>
    </row>
    <row r="80" ht="14.25" customHeight="1">
      <c r="A80" s="55"/>
    </row>
    <row r="81" ht="14.25" customHeight="1">
      <c r="A81" s="55"/>
    </row>
    <row r="82" ht="14.25" customHeight="1">
      <c r="A82" s="55"/>
    </row>
    <row r="83" ht="14.25" customHeight="1">
      <c r="A83" s="55"/>
    </row>
    <row r="84" ht="14.25" customHeight="1">
      <c r="A84" s="55"/>
    </row>
    <row r="85" ht="14.25" customHeight="1">
      <c r="A85" s="55"/>
    </row>
    <row r="86" ht="14.25" customHeight="1">
      <c r="A86" s="55"/>
    </row>
    <row r="87" ht="14.25" customHeight="1">
      <c r="A87" s="55"/>
    </row>
    <row r="88" ht="14.25" customHeight="1">
      <c r="A88" s="55"/>
    </row>
    <row r="89" ht="14.25" customHeight="1">
      <c r="A89" s="55"/>
    </row>
    <row r="90" ht="14.25" customHeight="1">
      <c r="A90" s="55"/>
    </row>
    <row r="91" ht="14.25" customHeight="1">
      <c r="A91" s="55"/>
    </row>
    <row r="92" ht="14.25" customHeight="1">
      <c r="A92" s="55"/>
    </row>
    <row r="93" ht="14.25" customHeight="1">
      <c r="A93" s="55"/>
    </row>
    <row r="94" ht="14.25" customHeight="1">
      <c r="A94" s="55"/>
    </row>
    <row r="95" ht="14.25" customHeight="1">
      <c r="A95" s="55"/>
    </row>
    <row r="96" ht="14.25" customHeight="1">
      <c r="A96" s="55"/>
    </row>
    <row r="97" ht="14.25" customHeight="1">
      <c r="A97" s="55"/>
    </row>
    <row r="98" ht="14.25" customHeight="1">
      <c r="A98" s="55"/>
    </row>
    <row r="99" ht="14.25" customHeight="1">
      <c r="A99" s="55"/>
    </row>
    <row r="100" ht="14.25" customHeight="1">
      <c r="A100" s="55"/>
    </row>
    <row r="101" ht="14.25" customHeight="1">
      <c r="A101" s="55"/>
    </row>
    <row r="102" ht="14.25" customHeight="1">
      <c r="A102" s="55"/>
    </row>
    <row r="103" ht="14.25" customHeight="1">
      <c r="A103" s="55"/>
    </row>
    <row r="104" ht="14.25" customHeight="1">
      <c r="A104" s="55"/>
    </row>
    <row r="105" ht="14.25" customHeight="1">
      <c r="A105" s="55"/>
    </row>
    <row r="106" ht="14.25" customHeight="1">
      <c r="A106" s="55"/>
    </row>
    <row r="107" ht="14.25" customHeight="1">
      <c r="A107" s="55"/>
    </row>
    <row r="108" ht="14.25" customHeight="1">
      <c r="A108" s="55"/>
    </row>
    <row r="109" ht="14.25" customHeight="1">
      <c r="A109" s="55"/>
    </row>
    <row r="110" ht="14.25" customHeight="1">
      <c r="A110" s="55"/>
    </row>
    <row r="111" ht="14.25" customHeight="1">
      <c r="A111" s="55"/>
    </row>
    <row r="112" ht="14.25" customHeight="1">
      <c r="A112" s="55"/>
    </row>
    <row r="113" ht="14.25" customHeight="1">
      <c r="A113" s="55"/>
    </row>
    <row r="114" ht="14.25" customHeight="1">
      <c r="A114" s="55"/>
    </row>
    <row r="115" ht="14.25" customHeight="1">
      <c r="A115" s="55"/>
    </row>
    <row r="116" ht="14.25" customHeight="1">
      <c r="A116" s="55"/>
    </row>
    <row r="117" ht="14.25" customHeight="1">
      <c r="A117" s="55"/>
    </row>
    <row r="118" ht="14.25" customHeight="1">
      <c r="A118" s="55"/>
    </row>
    <row r="119" ht="14.25" customHeight="1">
      <c r="A119" s="55"/>
    </row>
    <row r="120" ht="14.25" customHeight="1">
      <c r="A120" s="55"/>
    </row>
    <row r="121" ht="14.25" customHeight="1">
      <c r="A121" s="55"/>
    </row>
    <row r="122" ht="14.25" customHeight="1">
      <c r="A122" s="55"/>
    </row>
    <row r="123" ht="14.25" customHeight="1">
      <c r="A123" s="55"/>
    </row>
    <row r="124" ht="14.25" customHeight="1">
      <c r="A124" s="55"/>
    </row>
    <row r="125" ht="14.25" customHeight="1">
      <c r="A125" s="55"/>
    </row>
    <row r="126" ht="14.25" customHeight="1">
      <c r="A126" s="55"/>
    </row>
    <row r="127" ht="14.25" customHeight="1">
      <c r="A127" s="55"/>
    </row>
    <row r="128" ht="14.25" customHeight="1">
      <c r="A128" s="55"/>
    </row>
    <row r="129" ht="14.25" customHeight="1">
      <c r="A129" s="55"/>
    </row>
    <row r="130" ht="14.25" customHeight="1">
      <c r="A130" s="55"/>
    </row>
    <row r="131" ht="14.25" customHeight="1">
      <c r="A131" s="55"/>
    </row>
    <row r="132" ht="14.25" customHeight="1">
      <c r="A132" s="55"/>
    </row>
    <row r="133" ht="14.25" customHeight="1">
      <c r="A133" s="55"/>
    </row>
    <row r="134" ht="14.25" customHeight="1">
      <c r="A134" s="55"/>
    </row>
    <row r="135" ht="14.25" customHeight="1">
      <c r="A135" s="55"/>
    </row>
    <row r="136" ht="14.25" customHeight="1">
      <c r="A136" s="55"/>
    </row>
    <row r="137" ht="14.25" customHeight="1">
      <c r="A137" s="55"/>
    </row>
    <row r="138" ht="14.25" customHeight="1">
      <c r="A138" s="55"/>
    </row>
    <row r="139" ht="14.25" customHeight="1">
      <c r="A139" s="55"/>
    </row>
    <row r="140" ht="14.25" customHeight="1">
      <c r="A140" s="55"/>
    </row>
    <row r="141" ht="14.25" customHeight="1">
      <c r="A141" s="55"/>
    </row>
    <row r="142" ht="14.25" customHeight="1">
      <c r="A142" s="55"/>
    </row>
    <row r="143" ht="14.25" customHeight="1">
      <c r="A143" s="55"/>
    </row>
    <row r="144" ht="14.25" customHeight="1">
      <c r="A144" s="55"/>
    </row>
    <row r="145" ht="14.25" customHeight="1">
      <c r="A145" s="55"/>
    </row>
    <row r="146" ht="14.25" customHeight="1">
      <c r="A146" s="55"/>
    </row>
    <row r="147" ht="14.25" customHeight="1">
      <c r="A147" s="55"/>
    </row>
    <row r="148" ht="14.25" customHeight="1">
      <c r="A148" s="55"/>
    </row>
    <row r="149" ht="14.25" customHeight="1">
      <c r="A149" s="55"/>
    </row>
    <row r="150" ht="14.25" customHeight="1">
      <c r="A150" s="55"/>
    </row>
    <row r="151" ht="14.25" customHeight="1">
      <c r="A151" s="55"/>
    </row>
    <row r="152" ht="14.25" customHeight="1">
      <c r="A152" s="55"/>
    </row>
    <row r="153" ht="14.25" customHeight="1">
      <c r="A153" s="55"/>
    </row>
    <row r="154" ht="14.25" customHeight="1">
      <c r="A154" s="55"/>
    </row>
    <row r="155" ht="14.25" customHeight="1">
      <c r="A155" s="55"/>
    </row>
    <row r="156" ht="14.25" customHeight="1">
      <c r="A156" s="55"/>
    </row>
    <row r="157" ht="14.25" customHeight="1">
      <c r="A157" s="55"/>
    </row>
    <row r="158" ht="14.25" customHeight="1">
      <c r="A158" s="55"/>
    </row>
    <row r="159" ht="14.25" customHeight="1">
      <c r="A159" s="55"/>
    </row>
    <row r="160" ht="14.25" customHeight="1">
      <c r="A160" s="55"/>
    </row>
    <row r="161" ht="14.25" customHeight="1">
      <c r="A161" s="55"/>
    </row>
    <row r="162" ht="14.25" customHeight="1">
      <c r="A162" s="55"/>
    </row>
    <row r="163" ht="14.25" customHeight="1">
      <c r="A163" s="55"/>
    </row>
    <row r="164" ht="14.25" customHeight="1">
      <c r="A164" s="55"/>
    </row>
    <row r="165" ht="14.25" customHeight="1">
      <c r="A165" s="55"/>
    </row>
    <row r="166" ht="14.25" customHeight="1">
      <c r="A166" s="55"/>
    </row>
    <row r="167" ht="14.25" customHeight="1">
      <c r="A167" s="55"/>
    </row>
    <row r="168" ht="14.25" customHeight="1">
      <c r="A168" s="55"/>
    </row>
    <row r="169" ht="14.25" customHeight="1">
      <c r="A169" s="55"/>
    </row>
    <row r="170" ht="14.25" customHeight="1">
      <c r="A170" s="55"/>
    </row>
    <row r="171" ht="14.25" customHeight="1">
      <c r="A171" s="55"/>
    </row>
    <row r="172" ht="14.25" customHeight="1">
      <c r="A172" s="55"/>
    </row>
    <row r="173" ht="14.25" customHeight="1">
      <c r="A173" s="55"/>
    </row>
    <row r="174" ht="14.25" customHeight="1">
      <c r="A174" s="55"/>
    </row>
    <row r="175" ht="14.25" customHeight="1">
      <c r="A175" s="55"/>
    </row>
    <row r="176" ht="14.25" customHeight="1">
      <c r="A176" s="55"/>
    </row>
    <row r="177" ht="14.25" customHeight="1">
      <c r="A177" s="55"/>
    </row>
    <row r="178" ht="14.25" customHeight="1">
      <c r="A178" s="55"/>
    </row>
    <row r="179" ht="14.25" customHeight="1">
      <c r="A179" s="55"/>
    </row>
    <row r="180" ht="14.25" customHeight="1">
      <c r="A180" s="55"/>
    </row>
    <row r="181" ht="14.25" customHeight="1">
      <c r="A181" s="55"/>
    </row>
    <row r="182" ht="14.25" customHeight="1">
      <c r="A182" s="55"/>
    </row>
    <row r="183" ht="14.25" customHeight="1">
      <c r="A183" s="55"/>
    </row>
    <row r="184" ht="14.25" customHeight="1">
      <c r="A184" s="55"/>
    </row>
    <row r="185" ht="14.25" customHeight="1">
      <c r="A185" s="55"/>
    </row>
    <row r="186" ht="14.25" customHeight="1">
      <c r="A186" s="55"/>
    </row>
    <row r="187" ht="14.25" customHeight="1">
      <c r="A187" s="55"/>
    </row>
    <row r="188" ht="14.25" customHeight="1">
      <c r="A188" s="55"/>
    </row>
    <row r="189" ht="14.25" customHeight="1">
      <c r="A189" s="55"/>
    </row>
    <row r="190" ht="14.25" customHeight="1">
      <c r="A190" s="55"/>
    </row>
    <row r="191" ht="14.25" customHeight="1">
      <c r="A191" s="55"/>
    </row>
    <row r="192" ht="14.25" customHeight="1">
      <c r="A192" s="55"/>
    </row>
    <row r="193" ht="14.25" customHeight="1">
      <c r="A193" s="55"/>
    </row>
    <row r="194" ht="14.25" customHeight="1">
      <c r="A194" s="55"/>
    </row>
    <row r="195" ht="14.25" customHeight="1">
      <c r="A195" s="55"/>
    </row>
    <row r="196" ht="14.25" customHeight="1">
      <c r="A196" s="55"/>
    </row>
    <row r="197" ht="14.25" customHeight="1">
      <c r="A197" s="55"/>
    </row>
    <row r="198" ht="14.25" customHeight="1">
      <c r="A198" s="55"/>
    </row>
    <row r="199" ht="14.25" customHeight="1">
      <c r="A199" s="55"/>
    </row>
    <row r="200" ht="14.25" customHeight="1">
      <c r="A200" s="55"/>
    </row>
    <row r="201" ht="14.25" customHeight="1">
      <c r="A201" s="55"/>
    </row>
    <row r="202" ht="14.25" customHeight="1">
      <c r="A202" s="55"/>
    </row>
    <row r="203" ht="14.25" customHeight="1">
      <c r="A203" s="55"/>
    </row>
    <row r="204" ht="14.25" customHeight="1">
      <c r="A204" s="55"/>
    </row>
    <row r="205" ht="14.25" customHeight="1">
      <c r="A205" s="55"/>
    </row>
    <row r="206" ht="14.25" customHeight="1">
      <c r="A206" s="55"/>
    </row>
    <row r="207" ht="14.25" customHeight="1">
      <c r="A207" s="55"/>
    </row>
    <row r="208" ht="14.25" customHeight="1">
      <c r="A208" s="55"/>
    </row>
    <row r="209" ht="14.25" customHeight="1">
      <c r="A209" s="55"/>
    </row>
    <row r="210" ht="14.25" customHeight="1">
      <c r="A210" s="55"/>
    </row>
    <row r="211" ht="14.25" customHeight="1">
      <c r="A211" s="55"/>
    </row>
    <row r="212" ht="14.25" customHeight="1">
      <c r="A212" s="55"/>
    </row>
    <row r="213" ht="14.25" customHeight="1">
      <c r="A213" s="55"/>
    </row>
    <row r="214" ht="14.25" customHeight="1">
      <c r="A214" s="55"/>
    </row>
    <row r="215" ht="14.25" customHeight="1">
      <c r="A215" s="55"/>
    </row>
    <row r="216" ht="14.25" customHeight="1">
      <c r="A216" s="55"/>
    </row>
    <row r="217" ht="14.25" customHeight="1">
      <c r="A217" s="55"/>
    </row>
    <row r="218" ht="14.25" customHeight="1">
      <c r="A218" s="55"/>
    </row>
    <row r="219" ht="14.25" customHeight="1">
      <c r="A219" s="55"/>
    </row>
    <row r="220" ht="14.25" customHeight="1">
      <c r="A220" s="55"/>
    </row>
    <row r="221" ht="14.25" customHeight="1">
      <c r="A221" s="55"/>
    </row>
    <row r="222" ht="14.25" customHeight="1">
      <c r="A222" s="55"/>
    </row>
    <row r="223" ht="14.25" customHeight="1">
      <c r="A223" s="55"/>
    </row>
    <row r="224" ht="14.25" customHeight="1">
      <c r="A224" s="55"/>
    </row>
    <row r="225" ht="14.25" customHeight="1">
      <c r="A225" s="55"/>
    </row>
    <row r="226" ht="14.25" customHeight="1">
      <c r="A226" s="55"/>
    </row>
    <row r="227" ht="14.25" customHeight="1">
      <c r="A227" s="55"/>
    </row>
    <row r="228" ht="14.25" customHeight="1">
      <c r="A228" s="55"/>
    </row>
    <row r="229" ht="14.25" customHeight="1">
      <c r="A229" s="55"/>
    </row>
    <row r="230" ht="14.25" customHeight="1">
      <c r="A230" s="55"/>
    </row>
    <row r="231" ht="14.25" customHeight="1">
      <c r="A231" s="55"/>
    </row>
    <row r="232" ht="14.25" customHeight="1">
      <c r="A232" s="55"/>
    </row>
    <row r="233" ht="14.25" customHeight="1">
      <c r="A233" s="55"/>
    </row>
    <row r="234" ht="14.25" customHeight="1">
      <c r="A234" s="55"/>
    </row>
    <row r="235" ht="14.25" customHeight="1">
      <c r="A235" s="55"/>
    </row>
    <row r="236" ht="14.25" customHeight="1">
      <c r="A236" s="55"/>
    </row>
    <row r="237" ht="14.25" customHeight="1">
      <c r="A237" s="55"/>
    </row>
    <row r="238" ht="14.25" customHeight="1">
      <c r="A238" s="55"/>
    </row>
    <row r="239" ht="14.25" customHeight="1">
      <c r="A239" s="55"/>
    </row>
    <row r="240" ht="14.25" customHeight="1">
      <c r="A240" s="55"/>
    </row>
    <row r="241" ht="14.25" customHeight="1">
      <c r="A241" s="55"/>
    </row>
    <row r="242" ht="14.25" customHeight="1">
      <c r="A242" s="55"/>
    </row>
    <row r="243" ht="14.25" customHeight="1">
      <c r="A243" s="55"/>
    </row>
    <row r="244" ht="14.25" customHeight="1">
      <c r="A244" s="55"/>
    </row>
    <row r="245" ht="14.25" customHeight="1">
      <c r="A245" s="55"/>
    </row>
    <row r="246" ht="14.25" customHeight="1">
      <c r="A246" s="55"/>
    </row>
    <row r="247" ht="14.25" customHeight="1">
      <c r="A247" s="55"/>
    </row>
    <row r="248" ht="14.25" customHeight="1">
      <c r="A248" s="55"/>
    </row>
    <row r="249" ht="14.25" customHeight="1">
      <c r="A249" s="55"/>
    </row>
    <row r="250" ht="14.25" customHeight="1">
      <c r="A250" s="55"/>
    </row>
    <row r="251" ht="14.25" customHeight="1">
      <c r="A251" s="55"/>
    </row>
    <row r="252" ht="14.25" customHeight="1">
      <c r="A252" s="55"/>
    </row>
    <row r="253" ht="14.25" customHeight="1">
      <c r="A253" s="55"/>
    </row>
    <row r="254" ht="14.25" customHeight="1">
      <c r="A254" s="55"/>
    </row>
    <row r="255" ht="14.25" customHeight="1">
      <c r="A255" s="55"/>
    </row>
    <row r="256" ht="14.25" customHeight="1">
      <c r="A256" s="55"/>
    </row>
    <row r="257" ht="14.25" customHeight="1">
      <c r="A257" s="55"/>
    </row>
    <row r="258" ht="14.25" customHeight="1">
      <c r="A258" s="55"/>
    </row>
    <row r="259" ht="14.25" customHeight="1">
      <c r="A259" s="55"/>
    </row>
    <row r="260" ht="14.25" customHeight="1">
      <c r="A260" s="55"/>
    </row>
    <row r="261" ht="14.25" customHeight="1">
      <c r="A261" s="55"/>
    </row>
    <row r="262" ht="14.25" customHeight="1">
      <c r="A262" s="55"/>
    </row>
    <row r="263" ht="14.25" customHeight="1">
      <c r="A263" s="55"/>
    </row>
    <row r="264" ht="14.25" customHeight="1">
      <c r="A264" s="55"/>
    </row>
    <row r="265" ht="14.25" customHeight="1">
      <c r="A265" s="55"/>
    </row>
    <row r="266" ht="14.25" customHeight="1">
      <c r="A266" s="55"/>
    </row>
    <row r="267" ht="14.25" customHeight="1">
      <c r="A267" s="55"/>
    </row>
    <row r="268" ht="14.25" customHeight="1">
      <c r="A268" s="55"/>
    </row>
    <row r="269" ht="14.25" customHeight="1">
      <c r="A269" s="55"/>
    </row>
    <row r="270" ht="14.25" customHeight="1">
      <c r="A270" s="55"/>
    </row>
    <row r="271" ht="14.25" customHeight="1">
      <c r="A271" s="55"/>
    </row>
    <row r="272" ht="14.25" customHeight="1">
      <c r="A272" s="55"/>
    </row>
    <row r="273" ht="14.25" customHeight="1">
      <c r="A273" s="55"/>
    </row>
    <row r="274" ht="14.25" customHeight="1">
      <c r="A274" s="55"/>
    </row>
    <row r="275" ht="14.25" customHeight="1">
      <c r="A275" s="55"/>
    </row>
    <row r="276" ht="14.25" customHeight="1">
      <c r="A276" s="55"/>
    </row>
    <row r="277" ht="14.25" customHeight="1">
      <c r="A277" s="55"/>
    </row>
    <row r="278" ht="14.25" customHeight="1">
      <c r="A278" s="55"/>
    </row>
    <row r="279" ht="14.25" customHeight="1">
      <c r="A279" s="55"/>
    </row>
    <row r="280" ht="14.25" customHeight="1">
      <c r="A280" s="55"/>
    </row>
    <row r="281" ht="14.25" customHeight="1">
      <c r="A281" s="55"/>
    </row>
    <row r="282" ht="14.25" customHeight="1">
      <c r="A282" s="55"/>
    </row>
    <row r="283" ht="14.25" customHeight="1">
      <c r="A283" s="55"/>
    </row>
    <row r="284" ht="14.25" customHeight="1">
      <c r="A284" s="55"/>
    </row>
    <row r="285" ht="14.25" customHeight="1">
      <c r="A285" s="55"/>
    </row>
    <row r="286" ht="14.25" customHeight="1">
      <c r="A286" s="55"/>
    </row>
    <row r="287" ht="14.25" customHeight="1">
      <c r="A287" s="55"/>
    </row>
    <row r="288" ht="14.25" customHeight="1">
      <c r="A288" s="55"/>
    </row>
    <row r="289" ht="14.25" customHeight="1">
      <c r="A289" s="55"/>
    </row>
    <row r="290" ht="14.25" customHeight="1">
      <c r="A290" s="55"/>
    </row>
    <row r="291" ht="14.25" customHeight="1">
      <c r="A291" s="55"/>
    </row>
    <row r="292" ht="14.25" customHeight="1">
      <c r="A292" s="55"/>
    </row>
    <row r="293" ht="14.25" customHeight="1">
      <c r="A293" s="55"/>
    </row>
    <row r="294" ht="14.25" customHeight="1">
      <c r="A294" s="55"/>
    </row>
    <row r="295" ht="14.25" customHeight="1">
      <c r="A295" s="55"/>
    </row>
    <row r="296" ht="14.25" customHeight="1">
      <c r="A296" s="55"/>
    </row>
    <row r="297" ht="14.25" customHeight="1">
      <c r="A297" s="55"/>
    </row>
    <row r="298" ht="14.25" customHeight="1">
      <c r="A298" s="55"/>
    </row>
    <row r="299" ht="14.25" customHeight="1">
      <c r="A299" s="55"/>
    </row>
    <row r="300" ht="14.25" customHeight="1">
      <c r="A300" s="55"/>
    </row>
    <row r="301" ht="14.25" customHeight="1">
      <c r="A301" s="55"/>
    </row>
    <row r="302" ht="14.25" customHeight="1">
      <c r="A302" s="55"/>
    </row>
    <row r="303" ht="14.25" customHeight="1">
      <c r="A303" s="55"/>
    </row>
    <row r="304" ht="14.25" customHeight="1">
      <c r="A304" s="55"/>
    </row>
    <row r="305" ht="14.25" customHeight="1">
      <c r="A305" s="55"/>
    </row>
    <row r="306" ht="14.25" customHeight="1">
      <c r="A306" s="55"/>
    </row>
    <row r="307" ht="14.25" customHeight="1">
      <c r="A307" s="55"/>
    </row>
    <row r="308" ht="14.25" customHeight="1">
      <c r="A308" s="55"/>
    </row>
    <row r="309" ht="14.25" customHeight="1">
      <c r="A309" s="55"/>
    </row>
    <row r="310" ht="14.25" customHeight="1">
      <c r="A310" s="55"/>
    </row>
    <row r="311" ht="14.25" customHeight="1">
      <c r="A311" s="55"/>
    </row>
    <row r="312" ht="14.25" customHeight="1">
      <c r="A312" s="55"/>
    </row>
    <row r="313" ht="14.25" customHeight="1">
      <c r="A313" s="55"/>
    </row>
    <row r="314" ht="14.25" customHeight="1">
      <c r="A314" s="55"/>
    </row>
    <row r="315" ht="14.25" customHeight="1">
      <c r="A315" s="55"/>
    </row>
    <row r="316" ht="14.25" customHeight="1">
      <c r="A316" s="55"/>
    </row>
    <row r="317" ht="14.25" customHeight="1">
      <c r="A317" s="55"/>
    </row>
    <row r="318" ht="14.25" customHeight="1">
      <c r="A318" s="55"/>
    </row>
    <row r="319" ht="14.25" customHeight="1">
      <c r="A319" s="55"/>
    </row>
    <row r="320" ht="14.25" customHeight="1">
      <c r="A320" s="55"/>
    </row>
    <row r="321" ht="14.25" customHeight="1">
      <c r="A321" s="55"/>
    </row>
    <row r="322" ht="14.25" customHeight="1">
      <c r="A322" s="55"/>
    </row>
    <row r="323" ht="14.25" customHeight="1">
      <c r="A323" s="55"/>
    </row>
    <row r="324" ht="14.25" customHeight="1">
      <c r="A324" s="55"/>
    </row>
    <row r="325" ht="14.25" customHeight="1">
      <c r="A325" s="55"/>
    </row>
    <row r="326" ht="14.25" customHeight="1">
      <c r="A326" s="55"/>
    </row>
    <row r="327" ht="14.25" customHeight="1">
      <c r="A327" s="55"/>
    </row>
    <row r="328" ht="14.25" customHeight="1">
      <c r="A328" s="55"/>
    </row>
    <row r="329" ht="14.25" customHeight="1">
      <c r="A329" s="55"/>
    </row>
    <row r="330" ht="14.25" customHeight="1">
      <c r="A330" s="55"/>
    </row>
    <row r="331" ht="14.25" customHeight="1">
      <c r="A331" s="55"/>
    </row>
    <row r="332" ht="14.25" customHeight="1">
      <c r="A332" s="55"/>
    </row>
    <row r="333" ht="14.25" customHeight="1">
      <c r="A333" s="55"/>
    </row>
    <row r="334" ht="14.25" customHeight="1">
      <c r="A334" s="55"/>
    </row>
    <row r="335" ht="14.25" customHeight="1">
      <c r="A335" s="55"/>
    </row>
    <row r="336" ht="14.25" customHeight="1">
      <c r="A336" s="55"/>
    </row>
    <row r="337" ht="14.25" customHeight="1">
      <c r="A337" s="55"/>
    </row>
    <row r="338" ht="14.25" customHeight="1">
      <c r="A338" s="55"/>
    </row>
    <row r="339" ht="14.25" customHeight="1">
      <c r="A339" s="55"/>
    </row>
    <row r="340" ht="14.25" customHeight="1">
      <c r="A340" s="55"/>
    </row>
    <row r="341" ht="14.25" customHeight="1">
      <c r="A341" s="55"/>
    </row>
    <row r="342" ht="14.25" customHeight="1">
      <c r="A342" s="55"/>
    </row>
    <row r="343" ht="14.25" customHeight="1">
      <c r="A343" s="55"/>
    </row>
    <row r="344" ht="14.25" customHeight="1">
      <c r="A344" s="55"/>
    </row>
    <row r="345" ht="14.25" customHeight="1">
      <c r="A345" s="55"/>
    </row>
    <row r="346" ht="14.25" customHeight="1">
      <c r="A346" s="55"/>
    </row>
    <row r="347" ht="14.25" customHeight="1">
      <c r="A347" s="55"/>
    </row>
    <row r="348" ht="14.25" customHeight="1">
      <c r="A348" s="55"/>
    </row>
    <row r="349" ht="14.25" customHeight="1">
      <c r="A349" s="55"/>
    </row>
    <row r="350" ht="14.25" customHeight="1">
      <c r="A350" s="55"/>
    </row>
    <row r="351" ht="14.25" customHeight="1">
      <c r="A351" s="55"/>
    </row>
    <row r="352" ht="14.25" customHeight="1">
      <c r="A352" s="55"/>
    </row>
    <row r="353" ht="14.25" customHeight="1">
      <c r="A353" s="55"/>
    </row>
    <row r="354" ht="14.25" customHeight="1">
      <c r="A354" s="55"/>
    </row>
    <row r="355" ht="14.25" customHeight="1">
      <c r="A355" s="55"/>
    </row>
    <row r="356" ht="14.25" customHeight="1">
      <c r="A356" s="55"/>
    </row>
    <row r="357" ht="14.25" customHeight="1">
      <c r="A357" s="55"/>
    </row>
    <row r="358" ht="14.25" customHeight="1">
      <c r="A358" s="55"/>
    </row>
    <row r="359" ht="14.25" customHeight="1">
      <c r="A359" s="55"/>
    </row>
    <row r="360" ht="14.25" customHeight="1">
      <c r="A360" s="55"/>
    </row>
    <row r="361" ht="14.25" customHeight="1">
      <c r="A361" s="55"/>
    </row>
    <row r="362" ht="14.25" customHeight="1">
      <c r="A362" s="55"/>
    </row>
    <row r="363" ht="14.25" customHeight="1">
      <c r="A363" s="55"/>
    </row>
    <row r="364" ht="14.25" customHeight="1">
      <c r="A364" s="55"/>
    </row>
    <row r="365" ht="14.25" customHeight="1">
      <c r="A365" s="55"/>
    </row>
    <row r="366" ht="14.25" customHeight="1">
      <c r="A366" s="55"/>
    </row>
    <row r="367" ht="14.25" customHeight="1">
      <c r="A367" s="55"/>
    </row>
    <row r="368" ht="14.25" customHeight="1">
      <c r="A368" s="55"/>
    </row>
    <row r="369" ht="14.25" customHeight="1">
      <c r="A369" s="55"/>
    </row>
    <row r="370" ht="14.25" customHeight="1">
      <c r="A370" s="55"/>
    </row>
    <row r="371" ht="14.25" customHeight="1">
      <c r="A371" s="55"/>
    </row>
    <row r="372" ht="14.25" customHeight="1">
      <c r="A372" s="55"/>
    </row>
    <row r="373" ht="14.25" customHeight="1">
      <c r="A373" s="55"/>
    </row>
    <row r="374" ht="14.25" customHeight="1">
      <c r="A374" s="55"/>
    </row>
    <row r="375" ht="14.25" customHeight="1">
      <c r="A375" s="55"/>
    </row>
    <row r="376" ht="14.25" customHeight="1">
      <c r="A376" s="55"/>
    </row>
    <row r="377" ht="14.25" customHeight="1">
      <c r="A377" s="55"/>
    </row>
    <row r="378" ht="14.25" customHeight="1">
      <c r="A378" s="55"/>
    </row>
    <row r="379" ht="14.25" customHeight="1">
      <c r="A379" s="55"/>
    </row>
    <row r="380" ht="14.25" customHeight="1">
      <c r="A380" s="55"/>
    </row>
    <row r="381" ht="14.25" customHeight="1">
      <c r="A381" s="55"/>
    </row>
    <row r="382" ht="14.25" customHeight="1">
      <c r="A382" s="55"/>
    </row>
    <row r="383" ht="14.25" customHeight="1">
      <c r="A383" s="55"/>
    </row>
    <row r="384" ht="14.25" customHeight="1">
      <c r="A384" s="55"/>
    </row>
    <row r="385" ht="14.25" customHeight="1">
      <c r="A385" s="55"/>
    </row>
    <row r="386" ht="14.25" customHeight="1">
      <c r="A386" s="55"/>
    </row>
    <row r="387" ht="14.25" customHeight="1">
      <c r="A387" s="55"/>
    </row>
    <row r="388" ht="14.25" customHeight="1">
      <c r="A388" s="55"/>
    </row>
    <row r="389" ht="14.25" customHeight="1">
      <c r="A389" s="55"/>
    </row>
    <row r="390" ht="14.25" customHeight="1">
      <c r="A390" s="55"/>
    </row>
    <row r="391" ht="14.25" customHeight="1">
      <c r="A391" s="55"/>
    </row>
    <row r="392" ht="14.25" customHeight="1">
      <c r="A392" s="55"/>
    </row>
    <row r="393" ht="14.25" customHeight="1">
      <c r="A393" s="55"/>
    </row>
    <row r="394" ht="14.25" customHeight="1">
      <c r="A394" s="55"/>
    </row>
    <row r="395" ht="14.25" customHeight="1">
      <c r="A395" s="55"/>
    </row>
    <row r="396" ht="14.25" customHeight="1">
      <c r="A396" s="55"/>
    </row>
    <row r="397" ht="14.25" customHeight="1">
      <c r="A397" s="55"/>
    </row>
    <row r="398" ht="14.25" customHeight="1">
      <c r="A398" s="55"/>
    </row>
    <row r="399" ht="14.25" customHeight="1">
      <c r="A399" s="55"/>
    </row>
    <row r="400" ht="14.25" customHeight="1">
      <c r="A400" s="55"/>
    </row>
    <row r="401" ht="14.25" customHeight="1">
      <c r="A401" s="55"/>
    </row>
    <row r="402" ht="14.25" customHeight="1">
      <c r="A402" s="55"/>
    </row>
    <row r="403" ht="14.25" customHeight="1">
      <c r="A403" s="55"/>
    </row>
    <row r="404" ht="14.25" customHeight="1">
      <c r="A404" s="55"/>
    </row>
    <row r="405" ht="14.25" customHeight="1">
      <c r="A405" s="55"/>
    </row>
    <row r="406" ht="14.25" customHeight="1">
      <c r="A406" s="55"/>
    </row>
    <row r="407" ht="14.25" customHeight="1">
      <c r="A407" s="55"/>
    </row>
    <row r="408" ht="14.25" customHeight="1">
      <c r="A408" s="55"/>
    </row>
    <row r="409" ht="14.25" customHeight="1">
      <c r="A409" s="55"/>
    </row>
    <row r="410" ht="14.25" customHeight="1">
      <c r="A410" s="55"/>
    </row>
    <row r="411" ht="14.25" customHeight="1">
      <c r="A411" s="55"/>
    </row>
    <row r="412" ht="14.25" customHeight="1">
      <c r="A412" s="55"/>
    </row>
    <row r="413" ht="14.25" customHeight="1">
      <c r="A413" s="55"/>
    </row>
    <row r="414" ht="14.25" customHeight="1">
      <c r="A414" s="55"/>
    </row>
    <row r="415" ht="14.25" customHeight="1">
      <c r="A415" s="55"/>
    </row>
    <row r="416" ht="14.25" customHeight="1">
      <c r="A416" s="55"/>
    </row>
    <row r="417" ht="14.25" customHeight="1">
      <c r="A417" s="55"/>
    </row>
    <row r="418" ht="14.25" customHeight="1">
      <c r="A418" s="55"/>
    </row>
    <row r="419" ht="14.25" customHeight="1">
      <c r="A419" s="55"/>
    </row>
    <row r="420" ht="14.25" customHeight="1">
      <c r="A420" s="55"/>
    </row>
    <row r="421" ht="14.25" customHeight="1">
      <c r="A421" s="55"/>
    </row>
    <row r="422" ht="14.25" customHeight="1">
      <c r="A422" s="55"/>
    </row>
    <row r="423" ht="14.25" customHeight="1">
      <c r="A423" s="55"/>
    </row>
    <row r="424" ht="14.25" customHeight="1">
      <c r="A424" s="55"/>
    </row>
    <row r="425" ht="14.25" customHeight="1">
      <c r="A425" s="55"/>
    </row>
    <row r="426" ht="14.25" customHeight="1">
      <c r="A426" s="55"/>
    </row>
    <row r="427" ht="14.25" customHeight="1">
      <c r="A427" s="55"/>
    </row>
    <row r="428" ht="14.25" customHeight="1">
      <c r="A428" s="55"/>
    </row>
    <row r="429" ht="14.25" customHeight="1">
      <c r="A429" s="55"/>
    </row>
    <row r="430" ht="14.25" customHeight="1">
      <c r="A430" s="55"/>
    </row>
    <row r="431" ht="14.25" customHeight="1">
      <c r="A431" s="55"/>
    </row>
    <row r="432" ht="14.25" customHeight="1">
      <c r="A432" s="55"/>
    </row>
    <row r="433" ht="14.25" customHeight="1">
      <c r="A433" s="55"/>
    </row>
    <row r="434" ht="14.25" customHeight="1">
      <c r="A434" s="55"/>
    </row>
    <row r="435" ht="14.25" customHeight="1">
      <c r="A435" s="55"/>
    </row>
    <row r="436" ht="14.25" customHeight="1">
      <c r="A436" s="55"/>
    </row>
    <row r="437" ht="14.25" customHeight="1">
      <c r="A437" s="55"/>
    </row>
    <row r="438" ht="14.25" customHeight="1">
      <c r="A438" s="55"/>
    </row>
    <row r="439" ht="14.25" customHeight="1">
      <c r="A439" s="55"/>
    </row>
    <row r="440" ht="14.25" customHeight="1">
      <c r="A440" s="55"/>
    </row>
    <row r="441" ht="14.25" customHeight="1">
      <c r="A441" s="55"/>
    </row>
    <row r="442" ht="14.25" customHeight="1">
      <c r="A442" s="55"/>
    </row>
    <row r="443" ht="14.25" customHeight="1">
      <c r="A443" s="55"/>
    </row>
    <row r="444" ht="14.25" customHeight="1">
      <c r="A444" s="55"/>
    </row>
    <row r="445" ht="14.25" customHeight="1">
      <c r="A445" s="55"/>
    </row>
    <row r="446" ht="14.25" customHeight="1">
      <c r="A446" s="55"/>
    </row>
    <row r="447" ht="14.25" customHeight="1">
      <c r="A447" s="55"/>
    </row>
    <row r="448" ht="14.25" customHeight="1">
      <c r="A448" s="55"/>
    </row>
    <row r="449" ht="14.25" customHeight="1">
      <c r="A449" s="55"/>
    </row>
    <row r="450" ht="14.25" customHeight="1">
      <c r="A450" s="55"/>
    </row>
    <row r="451" ht="14.25" customHeight="1">
      <c r="A451" s="55"/>
    </row>
    <row r="452" ht="14.25" customHeight="1">
      <c r="A452" s="55"/>
    </row>
    <row r="453" ht="14.25" customHeight="1">
      <c r="A453" s="55"/>
    </row>
    <row r="454" ht="14.25" customHeight="1">
      <c r="A454" s="55"/>
    </row>
    <row r="455" ht="14.25" customHeight="1">
      <c r="A455" s="55"/>
    </row>
    <row r="456" ht="14.25" customHeight="1">
      <c r="A456" s="55"/>
    </row>
    <row r="457" ht="14.25" customHeight="1">
      <c r="A457" s="55"/>
    </row>
    <row r="458" ht="14.25" customHeight="1">
      <c r="A458" s="55"/>
    </row>
    <row r="459" ht="14.25" customHeight="1">
      <c r="A459" s="55"/>
    </row>
    <row r="460" ht="14.25" customHeight="1">
      <c r="A460" s="55"/>
    </row>
    <row r="461" ht="14.25" customHeight="1">
      <c r="A461" s="55"/>
    </row>
    <row r="462" ht="14.25" customHeight="1">
      <c r="A462" s="55"/>
    </row>
    <row r="463" ht="14.25" customHeight="1">
      <c r="A463" s="55"/>
    </row>
    <row r="464" ht="14.25" customHeight="1">
      <c r="A464" s="55"/>
    </row>
    <row r="465" ht="14.25" customHeight="1">
      <c r="A465" s="55"/>
    </row>
    <row r="466" ht="14.25" customHeight="1">
      <c r="A466" s="55"/>
    </row>
    <row r="467" ht="14.25" customHeight="1">
      <c r="A467" s="55"/>
    </row>
    <row r="468" ht="14.25" customHeight="1">
      <c r="A468" s="55"/>
    </row>
    <row r="469" ht="14.25" customHeight="1">
      <c r="A469" s="55"/>
    </row>
    <row r="470" ht="14.25" customHeight="1">
      <c r="A470" s="55"/>
    </row>
    <row r="471" ht="14.25" customHeight="1">
      <c r="A471" s="55"/>
    </row>
    <row r="472" ht="14.25" customHeight="1">
      <c r="A472" s="55"/>
    </row>
    <row r="473" ht="14.25" customHeight="1">
      <c r="A473" s="55"/>
    </row>
    <row r="474" ht="14.25" customHeight="1">
      <c r="A474" s="55"/>
    </row>
    <row r="475" ht="14.25" customHeight="1">
      <c r="A475" s="55"/>
    </row>
    <row r="476" ht="14.25" customHeight="1">
      <c r="A476" s="55"/>
    </row>
    <row r="477" ht="14.25" customHeight="1">
      <c r="A477" s="55"/>
    </row>
    <row r="478" ht="14.25" customHeight="1">
      <c r="A478" s="55"/>
    </row>
    <row r="479" ht="14.25" customHeight="1">
      <c r="A479" s="55"/>
    </row>
    <row r="480" ht="14.25" customHeight="1">
      <c r="A480" s="55"/>
    </row>
    <row r="481" ht="14.25" customHeight="1">
      <c r="A481" s="55"/>
    </row>
    <row r="482" ht="14.25" customHeight="1">
      <c r="A482" s="55"/>
    </row>
    <row r="483" ht="14.25" customHeight="1">
      <c r="A483" s="55"/>
    </row>
    <row r="484" ht="14.25" customHeight="1">
      <c r="A484" s="55"/>
    </row>
    <row r="485" ht="14.25" customHeight="1">
      <c r="A485" s="55"/>
    </row>
    <row r="486" ht="14.25" customHeight="1">
      <c r="A486" s="55"/>
    </row>
    <row r="487" ht="14.25" customHeight="1">
      <c r="A487" s="55"/>
    </row>
    <row r="488" ht="14.25" customHeight="1">
      <c r="A488" s="55"/>
    </row>
    <row r="489" ht="14.25" customHeight="1">
      <c r="A489" s="55"/>
    </row>
    <row r="490" ht="14.25" customHeight="1">
      <c r="A490" s="55"/>
    </row>
    <row r="491" ht="14.25" customHeight="1">
      <c r="A491" s="55"/>
    </row>
    <row r="492" ht="14.25" customHeight="1">
      <c r="A492" s="55"/>
    </row>
    <row r="493" ht="14.25" customHeight="1">
      <c r="A493" s="55"/>
    </row>
    <row r="494" ht="14.25" customHeight="1">
      <c r="A494" s="55"/>
    </row>
    <row r="495" ht="14.25" customHeight="1">
      <c r="A495" s="55"/>
    </row>
    <row r="496" ht="14.25" customHeight="1">
      <c r="A496" s="55"/>
    </row>
    <row r="497" ht="14.25" customHeight="1">
      <c r="A497" s="55"/>
    </row>
    <row r="498" ht="14.25" customHeight="1">
      <c r="A498" s="55"/>
    </row>
    <row r="499" ht="14.25" customHeight="1">
      <c r="A499" s="55"/>
    </row>
    <row r="500" ht="14.25" customHeight="1">
      <c r="A500" s="55"/>
    </row>
    <row r="501" ht="14.25" customHeight="1">
      <c r="A501" s="55"/>
    </row>
    <row r="502" ht="14.25" customHeight="1">
      <c r="A502" s="55"/>
    </row>
    <row r="503" ht="14.25" customHeight="1">
      <c r="A503" s="55"/>
    </row>
    <row r="504" ht="14.25" customHeight="1">
      <c r="A504" s="55"/>
    </row>
    <row r="505" ht="14.25" customHeight="1">
      <c r="A505" s="55"/>
    </row>
    <row r="506" ht="14.25" customHeight="1">
      <c r="A506" s="55"/>
    </row>
    <row r="507" ht="14.25" customHeight="1">
      <c r="A507" s="55"/>
    </row>
    <row r="508" ht="14.25" customHeight="1">
      <c r="A508" s="55"/>
    </row>
    <row r="509" ht="14.25" customHeight="1">
      <c r="A509" s="55"/>
    </row>
    <row r="510" ht="14.25" customHeight="1">
      <c r="A510" s="55"/>
    </row>
    <row r="511" ht="14.25" customHeight="1">
      <c r="A511" s="55"/>
    </row>
    <row r="512" ht="14.25" customHeight="1">
      <c r="A512" s="55"/>
    </row>
    <row r="513" ht="14.25" customHeight="1">
      <c r="A513" s="55"/>
    </row>
    <row r="514" ht="14.25" customHeight="1">
      <c r="A514" s="55"/>
    </row>
    <row r="515" ht="14.25" customHeight="1">
      <c r="A515" s="55"/>
    </row>
    <row r="516" ht="14.25" customHeight="1">
      <c r="A516" s="55"/>
    </row>
    <row r="517" ht="14.25" customHeight="1">
      <c r="A517" s="55"/>
    </row>
    <row r="518" ht="14.25" customHeight="1">
      <c r="A518" s="55"/>
    </row>
    <row r="519" ht="14.25" customHeight="1">
      <c r="A519" s="55"/>
    </row>
    <row r="520" ht="14.25" customHeight="1">
      <c r="A520" s="55"/>
    </row>
    <row r="521" ht="14.25" customHeight="1">
      <c r="A521" s="55"/>
    </row>
    <row r="522" ht="14.25" customHeight="1">
      <c r="A522" s="55"/>
    </row>
    <row r="523" ht="14.25" customHeight="1">
      <c r="A523" s="55"/>
    </row>
    <row r="524" ht="14.25" customHeight="1">
      <c r="A524" s="55"/>
    </row>
    <row r="525" ht="14.25" customHeight="1">
      <c r="A525" s="55"/>
    </row>
    <row r="526" ht="14.25" customHeight="1">
      <c r="A526" s="55"/>
    </row>
    <row r="527" ht="14.25" customHeight="1">
      <c r="A527" s="55"/>
    </row>
    <row r="528" ht="14.25" customHeight="1">
      <c r="A528" s="55"/>
    </row>
    <row r="529" ht="14.25" customHeight="1">
      <c r="A529" s="55"/>
    </row>
    <row r="530" ht="14.25" customHeight="1">
      <c r="A530" s="55"/>
    </row>
    <row r="531" ht="14.25" customHeight="1">
      <c r="A531" s="55"/>
    </row>
    <row r="532" ht="14.25" customHeight="1">
      <c r="A532" s="55"/>
    </row>
    <row r="533" ht="14.25" customHeight="1">
      <c r="A533" s="55"/>
    </row>
    <row r="534" ht="14.25" customHeight="1">
      <c r="A534" s="55"/>
    </row>
    <row r="535" ht="14.25" customHeight="1">
      <c r="A535" s="55"/>
    </row>
    <row r="536" ht="14.25" customHeight="1">
      <c r="A536" s="55"/>
    </row>
    <row r="537" ht="14.25" customHeight="1">
      <c r="A537" s="55"/>
    </row>
    <row r="538" ht="14.25" customHeight="1">
      <c r="A538" s="55"/>
    </row>
    <row r="539" ht="14.25" customHeight="1">
      <c r="A539" s="55"/>
    </row>
    <row r="540" ht="14.25" customHeight="1">
      <c r="A540" s="55"/>
    </row>
    <row r="541" ht="14.25" customHeight="1">
      <c r="A541" s="55"/>
    </row>
    <row r="542" ht="14.25" customHeight="1">
      <c r="A542" s="55"/>
    </row>
    <row r="543" ht="14.25" customHeight="1">
      <c r="A543" s="55"/>
    </row>
    <row r="544" ht="14.25" customHeight="1">
      <c r="A544" s="55"/>
    </row>
    <row r="545" ht="14.25" customHeight="1">
      <c r="A545" s="55"/>
    </row>
    <row r="546" ht="14.25" customHeight="1">
      <c r="A546" s="55"/>
    </row>
    <row r="547" ht="14.25" customHeight="1">
      <c r="A547" s="55"/>
    </row>
    <row r="548" ht="14.25" customHeight="1">
      <c r="A548" s="55"/>
    </row>
    <row r="549" ht="14.25" customHeight="1">
      <c r="A549" s="55"/>
    </row>
    <row r="550" ht="14.25" customHeight="1">
      <c r="A550" s="55"/>
    </row>
    <row r="551" ht="14.25" customHeight="1">
      <c r="A551" s="55"/>
    </row>
    <row r="552" ht="14.25" customHeight="1">
      <c r="A552" s="55"/>
    </row>
    <row r="553" ht="14.25" customHeight="1">
      <c r="A553" s="55"/>
    </row>
    <row r="554" ht="14.25" customHeight="1">
      <c r="A554" s="55"/>
    </row>
    <row r="555" ht="14.25" customHeight="1">
      <c r="A555" s="55"/>
    </row>
    <row r="556" ht="14.25" customHeight="1">
      <c r="A556" s="55"/>
    </row>
    <row r="557" ht="14.25" customHeight="1">
      <c r="A557" s="55"/>
    </row>
    <row r="558" ht="14.25" customHeight="1">
      <c r="A558" s="55"/>
    </row>
    <row r="559" ht="14.25" customHeight="1">
      <c r="A559" s="55"/>
    </row>
    <row r="560" ht="14.25" customHeight="1">
      <c r="A560" s="55"/>
    </row>
    <row r="561" ht="14.25" customHeight="1">
      <c r="A561" s="55"/>
    </row>
    <row r="562" ht="14.25" customHeight="1">
      <c r="A562" s="55"/>
    </row>
    <row r="563" ht="14.25" customHeight="1">
      <c r="A563" s="55"/>
    </row>
    <row r="564" ht="14.25" customHeight="1">
      <c r="A564" s="55"/>
    </row>
    <row r="565" ht="14.25" customHeight="1">
      <c r="A565" s="55"/>
    </row>
    <row r="566" ht="14.25" customHeight="1">
      <c r="A566" s="55"/>
    </row>
    <row r="567" ht="14.25" customHeight="1">
      <c r="A567" s="55"/>
    </row>
    <row r="568" ht="14.25" customHeight="1">
      <c r="A568" s="55"/>
    </row>
    <row r="569" ht="14.25" customHeight="1">
      <c r="A569" s="55"/>
    </row>
    <row r="570" ht="14.25" customHeight="1">
      <c r="A570" s="55"/>
    </row>
    <row r="571" ht="14.25" customHeight="1">
      <c r="A571" s="55"/>
    </row>
    <row r="572" ht="14.25" customHeight="1">
      <c r="A572" s="55"/>
    </row>
    <row r="573" ht="14.25" customHeight="1">
      <c r="A573" s="55"/>
    </row>
    <row r="574" ht="14.25" customHeight="1">
      <c r="A574" s="55"/>
    </row>
    <row r="575" ht="14.25" customHeight="1">
      <c r="A575" s="55"/>
    </row>
    <row r="576" ht="14.25" customHeight="1">
      <c r="A576" s="55"/>
    </row>
    <row r="577" ht="14.25" customHeight="1">
      <c r="A577" s="55"/>
    </row>
    <row r="578" ht="14.25" customHeight="1">
      <c r="A578" s="55"/>
    </row>
    <row r="579" ht="14.25" customHeight="1">
      <c r="A579" s="55"/>
    </row>
    <row r="580" ht="14.25" customHeight="1">
      <c r="A580" s="55"/>
    </row>
    <row r="581" ht="14.25" customHeight="1">
      <c r="A581" s="55"/>
    </row>
    <row r="582" ht="14.25" customHeight="1">
      <c r="A582" s="55"/>
    </row>
    <row r="583" ht="14.25" customHeight="1">
      <c r="A583" s="55"/>
    </row>
    <row r="584" ht="14.25" customHeight="1">
      <c r="A584" s="55"/>
    </row>
    <row r="585" ht="14.25" customHeight="1">
      <c r="A585" s="55"/>
    </row>
    <row r="586" ht="14.25" customHeight="1">
      <c r="A586" s="55"/>
    </row>
    <row r="587" ht="14.25" customHeight="1">
      <c r="A587" s="55"/>
    </row>
    <row r="588" ht="14.25" customHeight="1">
      <c r="A588" s="55"/>
    </row>
    <row r="589" ht="14.25" customHeight="1">
      <c r="A589" s="55"/>
    </row>
    <row r="590" ht="14.25" customHeight="1">
      <c r="A590" s="55"/>
    </row>
    <row r="591" ht="14.25" customHeight="1">
      <c r="A591" s="55"/>
    </row>
    <row r="592" ht="14.25" customHeight="1">
      <c r="A592" s="55"/>
    </row>
    <row r="593" ht="14.25" customHeight="1">
      <c r="A593" s="55"/>
    </row>
    <row r="594" ht="14.25" customHeight="1">
      <c r="A594" s="55"/>
    </row>
    <row r="595" ht="14.25" customHeight="1">
      <c r="A595" s="55"/>
    </row>
    <row r="596" ht="14.25" customHeight="1">
      <c r="A596" s="55"/>
    </row>
    <row r="597" ht="14.25" customHeight="1">
      <c r="A597" s="55"/>
    </row>
    <row r="598" ht="14.25" customHeight="1">
      <c r="A598" s="55"/>
    </row>
    <row r="599" ht="14.25" customHeight="1">
      <c r="A599" s="55"/>
    </row>
    <row r="600" ht="14.25" customHeight="1">
      <c r="A600" s="55"/>
    </row>
    <row r="601" ht="14.25" customHeight="1">
      <c r="A601" s="55"/>
    </row>
    <row r="602" ht="14.25" customHeight="1">
      <c r="A602" s="55"/>
    </row>
    <row r="603" ht="14.25" customHeight="1">
      <c r="A603" s="55"/>
    </row>
    <row r="604" ht="14.25" customHeight="1">
      <c r="A604" s="55"/>
    </row>
    <row r="605" ht="14.25" customHeight="1">
      <c r="A605" s="55"/>
    </row>
    <row r="606" ht="14.25" customHeight="1">
      <c r="A606" s="55"/>
    </row>
    <row r="607" ht="14.25" customHeight="1">
      <c r="A607" s="55"/>
    </row>
    <row r="608" ht="14.25" customHeight="1">
      <c r="A608" s="55"/>
    </row>
    <row r="609" ht="14.25" customHeight="1">
      <c r="A609" s="55"/>
    </row>
    <row r="610" ht="14.25" customHeight="1">
      <c r="A610" s="55"/>
    </row>
    <row r="611" ht="14.25" customHeight="1">
      <c r="A611" s="55"/>
    </row>
    <row r="612" ht="14.25" customHeight="1">
      <c r="A612" s="55"/>
    </row>
    <row r="613" ht="14.25" customHeight="1">
      <c r="A613" s="55"/>
    </row>
    <row r="614" ht="14.25" customHeight="1">
      <c r="A614" s="55"/>
    </row>
    <row r="615" ht="14.25" customHeight="1">
      <c r="A615" s="55"/>
    </row>
    <row r="616" ht="14.25" customHeight="1">
      <c r="A616" s="55"/>
    </row>
    <row r="617" ht="14.25" customHeight="1">
      <c r="A617" s="55"/>
    </row>
    <row r="618" ht="14.25" customHeight="1">
      <c r="A618" s="55"/>
    </row>
    <row r="619" ht="14.25" customHeight="1">
      <c r="A619" s="55"/>
    </row>
    <row r="620" ht="14.25" customHeight="1">
      <c r="A620" s="55"/>
    </row>
    <row r="621" ht="14.25" customHeight="1">
      <c r="A621" s="55"/>
    </row>
    <row r="622" ht="14.25" customHeight="1">
      <c r="A622" s="55"/>
    </row>
    <row r="623" ht="14.25" customHeight="1">
      <c r="A623" s="55"/>
    </row>
    <row r="624" ht="14.25" customHeight="1">
      <c r="A624" s="55"/>
    </row>
    <row r="625" ht="14.25" customHeight="1">
      <c r="A625" s="55"/>
    </row>
    <row r="626" ht="14.25" customHeight="1">
      <c r="A626" s="55"/>
    </row>
    <row r="627" ht="14.25" customHeight="1">
      <c r="A627" s="55"/>
    </row>
    <row r="628" ht="14.25" customHeight="1">
      <c r="A628" s="55"/>
    </row>
    <row r="629" ht="14.25" customHeight="1">
      <c r="A629" s="55"/>
    </row>
    <row r="630" ht="14.25" customHeight="1">
      <c r="A630" s="55"/>
    </row>
    <row r="631" ht="14.25" customHeight="1">
      <c r="A631" s="55"/>
    </row>
    <row r="632" ht="14.25" customHeight="1">
      <c r="A632" s="55"/>
    </row>
    <row r="633" ht="14.25" customHeight="1">
      <c r="A633" s="55"/>
    </row>
    <row r="634" ht="14.25" customHeight="1">
      <c r="A634" s="55"/>
    </row>
    <row r="635" ht="14.25" customHeight="1">
      <c r="A635" s="55"/>
    </row>
    <row r="636" ht="14.25" customHeight="1">
      <c r="A636" s="55"/>
    </row>
    <row r="637" ht="14.25" customHeight="1">
      <c r="A637" s="55"/>
    </row>
    <row r="638" ht="14.25" customHeight="1">
      <c r="A638" s="55"/>
    </row>
    <row r="639" ht="14.25" customHeight="1">
      <c r="A639" s="55"/>
    </row>
    <row r="640" ht="14.25" customHeight="1">
      <c r="A640" s="55"/>
    </row>
    <row r="641" ht="14.25" customHeight="1">
      <c r="A641" s="55"/>
    </row>
    <row r="642" ht="14.25" customHeight="1">
      <c r="A642" s="55"/>
    </row>
    <row r="643" ht="14.25" customHeight="1">
      <c r="A643" s="55"/>
    </row>
    <row r="644" ht="14.25" customHeight="1">
      <c r="A644" s="55"/>
    </row>
    <row r="645" ht="14.25" customHeight="1">
      <c r="A645" s="55"/>
    </row>
    <row r="646" ht="14.25" customHeight="1">
      <c r="A646" s="55"/>
    </row>
    <row r="647" ht="14.25" customHeight="1">
      <c r="A647" s="55"/>
    </row>
    <row r="648" ht="14.25" customHeight="1">
      <c r="A648" s="55"/>
    </row>
    <row r="649" ht="14.25" customHeight="1">
      <c r="A649" s="55"/>
    </row>
    <row r="650" ht="14.25" customHeight="1">
      <c r="A650" s="55"/>
    </row>
    <row r="651" ht="14.25" customHeight="1">
      <c r="A651" s="55"/>
    </row>
    <row r="652" ht="14.25" customHeight="1">
      <c r="A652" s="55"/>
    </row>
    <row r="653" ht="14.25" customHeight="1">
      <c r="A653" s="55"/>
    </row>
    <row r="654" ht="14.25" customHeight="1">
      <c r="A654" s="55"/>
    </row>
    <row r="655" ht="14.25" customHeight="1">
      <c r="A655" s="55"/>
    </row>
    <row r="656" ht="14.25" customHeight="1">
      <c r="A656" s="55"/>
    </row>
    <row r="657" ht="14.25" customHeight="1">
      <c r="A657" s="55"/>
    </row>
    <row r="658" ht="14.25" customHeight="1">
      <c r="A658" s="55"/>
    </row>
    <row r="659" ht="14.25" customHeight="1">
      <c r="A659" s="55"/>
    </row>
    <row r="660" ht="14.25" customHeight="1">
      <c r="A660" s="55"/>
    </row>
    <row r="661" ht="14.25" customHeight="1">
      <c r="A661" s="55"/>
    </row>
    <row r="662" ht="14.25" customHeight="1">
      <c r="A662" s="55"/>
    </row>
    <row r="663" ht="14.25" customHeight="1">
      <c r="A663" s="55"/>
    </row>
    <row r="664" ht="14.25" customHeight="1">
      <c r="A664" s="55"/>
    </row>
    <row r="665" ht="14.25" customHeight="1">
      <c r="A665" s="55"/>
    </row>
    <row r="666" ht="14.25" customHeight="1">
      <c r="A666" s="55"/>
    </row>
    <row r="667" ht="14.25" customHeight="1">
      <c r="A667" s="55"/>
    </row>
    <row r="668" ht="14.25" customHeight="1">
      <c r="A668" s="55"/>
    </row>
    <row r="669" ht="14.25" customHeight="1">
      <c r="A669" s="55"/>
    </row>
    <row r="670" ht="14.25" customHeight="1">
      <c r="A670" s="55"/>
    </row>
    <row r="671" ht="14.25" customHeight="1">
      <c r="A671" s="55"/>
    </row>
    <row r="672" ht="14.25" customHeight="1">
      <c r="A672" s="55"/>
    </row>
    <row r="673" ht="14.25" customHeight="1">
      <c r="A673" s="55"/>
    </row>
    <row r="674" ht="14.25" customHeight="1">
      <c r="A674" s="55"/>
    </row>
    <row r="675" ht="14.25" customHeight="1">
      <c r="A675" s="55"/>
    </row>
    <row r="676" ht="14.25" customHeight="1">
      <c r="A676" s="55"/>
    </row>
    <row r="677" ht="14.25" customHeight="1">
      <c r="A677" s="55"/>
    </row>
    <row r="678" ht="14.25" customHeight="1">
      <c r="A678" s="55"/>
    </row>
    <row r="679" ht="14.25" customHeight="1">
      <c r="A679" s="55"/>
    </row>
    <row r="680" ht="14.25" customHeight="1">
      <c r="A680" s="55"/>
    </row>
    <row r="681" ht="14.25" customHeight="1">
      <c r="A681" s="55"/>
    </row>
    <row r="682" ht="14.25" customHeight="1">
      <c r="A682" s="55"/>
    </row>
    <row r="683" ht="14.25" customHeight="1">
      <c r="A683" s="55"/>
    </row>
    <row r="684" ht="14.25" customHeight="1">
      <c r="A684" s="55"/>
    </row>
    <row r="685" ht="14.25" customHeight="1">
      <c r="A685" s="55"/>
    </row>
    <row r="686" ht="14.25" customHeight="1">
      <c r="A686" s="55"/>
    </row>
    <row r="687" ht="14.25" customHeight="1">
      <c r="A687" s="55"/>
    </row>
    <row r="688" ht="14.25" customHeight="1">
      <c r="A688" s="55"/>
    </row>
    <row r="689" ht="14.25" customHeight="1">
      <c r="A689" s="55"/>
    </row>
    <row r="690" ht="14.25" customHeight="1">
      <c r="A690" s="55"/>
    </row>
    <row r="691" ht="14.25" customHeight="1">
      <c r="A691" s="55"/>
    </row>
    <row r="692" ht="14.25" customHeight="1">
      <c r="A692" s="55"/>
    </row>
    <row r="693" ht="14.25" customHeight="1">
      <c r="A693" s="55"/>
    </row>
    <row r="694" ht="14.25" customHeight="1">
      <c r="A694" s="55"/>
    </row>
    <row r="695" ht="14.25" customHeight="1">
      <c r="A695" s="55"/>
    </row>
    <row r="696" ht="14.25" customHeight="1">
      <c r="A696" s="55"/>
    </row>
    <row r="697" ht="14.25" customHeight="1">
      <c r="A697" s="55"/>
    </row>
    <row r="698" ht="14.25" customHeight="1">
      <c r="A698" s="55"/>
    </row>
    <row r="699" ht="14.25" customHeight="1">
      <c r="A699" s="55"/>
    </row>
    <row r="700" ht="14.25" customHeight="1">
      <c r="A700" s="55"/>
    </row>
    <row r="701" ht="14.25" customHeight="1">
      <c r="A701" s="55"/>
    </row>
    <row r="702" ht="14.25" customHeight="1">
      <c r="A702" s="55"/>
    </row>
    <row r="703" ht="14.25" customHeight="1">
      <c r="A703" s="55"/>
    </row>
    <row r="704" ht="14.25" customHeight="1">
      <c r="A704" s="55"/>
    </row>
    <row r="705" ht="14.25" customHeight="1">
      <c r="A705" s="55"/>
    </row>
    <row r="706" ht="14.25" customHeight="1">
      <c r="A706" s="55"/>
    </row>
    <row r="707" ht="14.25" customHeight="1">
      <c r="A707" s="55"/>
    </row>
    <row r="708" ht="14.25" customHeight="1">
      <c r="A708" s="55"/>
    </row>
    <row r="709" ht="14.25" customHeight="1">
      <c r="A709" s="55"/>
    </row>
    <row r="710" ht="14.25" customHeight="1">
      <c r="A710" s="55"/>
    </row>
    <row r="711" ht="14.25" customHeight="1">
      <c r="A711" s="55"/>
    </row>
    <row r="712" ht="14.25" customHeight="1">
      <c r="A712" s="55"/>
    </row>
    <row r="713" ht="14.25" customHeight="1">
      <c r="A713" s="55"/>
    </row>
    <row r="714" ht="14.25" customHeight="1">
      <c r="A714" s="55"/>
    </row>
    <row r="715" ht="14.25" customHeight="1">
      <c r="A715" s="55"/>
    </row>
    <row r="716" ht="14.25" customHeight="1">
      <c r="A716" s="55"/>
    </row>
    <row r="717" ht="14.25" customHeight="1">
      <c r="A717" s="55"/>
    </row>
    <row r="718" ht="14.25" customHeight="1">
      <c r="A718" s="55"/>
    </row>
    <row r="719" ht="14.25" customHeight="1">
      <c r="A719" s="55"/>
    </row>
    <row r="720" ht="14.25" customHeight="1">
      <c r="A720" s="55"/>
    </row>
    <row r="721" ht="14.25" customHeight="1">
      <c r="A721" s="55"/>
    </row>
    <row r="722" ht="14.25" customHeight="1">
      <c r="A722" s="55"/>
    </row>
    <row r="723" ht="14.25" customHeight="1">
      <c r="A723" s="55"/>
    </row>
    <row r="724" ht="14.25" customHeight="1">
      <c r="A724" s="55"/>
    </row>
    <row r="725" ht="14.25" customHeight="1">
      <c r="A725" s="55"/>
    </row>
    <row r="726" ht="14.25" customHeight="1">
      <c r="A726" s="55"/>
    </row>
    <row r="727" ht="14.25" customHeight="1">
      <c r="A727" s="55"/>
    </row>
    <row r="728" ht="14.25" customHeight="1">
      <c r="A728" s="55"/>
    </row>
    <row r="729" ht="14.25" customHeight="1">
      <c r="A729" s="55"/>
    </row>
    <row r="730" ht="14.25" customHeight="1">
      <c r="A730" s="55"/>
    </row>
    <row r="731" ht="14.25" customHeight="1">
      <c r="A731" s="55"/>
    </row>
    <row r="732" ht="14.25" customHeight="1">
      <c r="A732" s="55"/>
    </row>
    <row r="733" ht="14.25" customHeight="1">
      <c r="A733" s="55"/>
    </row>
    <row r="734" ht="14.25" customHeight="1">
      <c r="A734" s="55"/>
    </row>
    <row r="735" ht="14.25" customHeight="1">
      <c r="A735" s="55"/>
    </row>
    <row r="736" ht="14.25" customHeight="1">
      <c r="A736" s="55"/>
    </row>
    <row r="737" ht="14.25" customHeight="1">
      <c r="A737" s="55"/>
    </row>
    <row r="738" ht="14.25" customHeight="1">
      <c r="A738" s="55"/>
    </row>
    <row r="739" ht="14.25" customHeight="1">
      <c r="A739" s="55"/>
    </row>
    <row r="740" ht="14.25" customHeight="1">
      <c r="A740" s="55"/>
    </row>
    <row r="741" ht="14.25" customHeight="1">
      <c r="A741" s="55"/>
    </row>
    <row r="742" ht="14.25" customHeight="1">
      <c r="A742" s="55"/>
    </row>
    <row r="743" ht="14.25" customHeight="1">
      <c r="A743" s="55"/>
    </row>
    <row r="744" ht="14.25" customHeight="1">
      <c r="A744" s="55"/>
    </row>
    <row r="745" ht="14.25" customHeight="1">
      <c r="A745" s="55"/>
    </row>
    <row r="746" ht="14.25" customHeight="1">
      <c r="A746" s="55"/>
    </row>
    <row r="747" ht="14.25" customHeight="1">
      <c r="A747" s="55"/>
    </row>
    <row r="748" ht="14.25" customHeight="1">
      <c r="A748" s="55"/>
    </row>
    <row r="749" ht="14.25" customHeight="1">
      <c r="A749" s="55"/>
    </row>
    <row r="750" ht="14.25" customHeight="1">
      <c r="A750" s="55"/>
    </row>
    <row r="751" ht="14.25" customHeight="1">
      <c r="A751" s="55"/>
    </row>
    <row r="752" ht="14.25" customHeight="1">
      <c r="A752" s="55"/>
    </row>
    <row r="753" ht="14.25" customHeight="1">
      <c r="A753" s="55"/>
    </row>
    <row r="754" ht="14.25" customHeight="1">
      <c r="A754" s="55"/>
    </row>
    <row r="755" ht="14.25" customHeight="1">
      <c r="A755" s="55"/>
    </row>
    <row r="756" ht="14.25" customHeight="1">
      <c r="A756" s="55"/>
    </row>
    <row r="757" ht="14.25" customHeight="1">
      <c r="A757" s="55"/>
    </row>
    <row r="758" ht="14.25" customHeight="1">
      <c r="A758" s="55"/>
    </row>
    <row r="759" ht="14.25" customHeight="1">
      <c r="A759" s="55"/>
    </row>
    <row r="760" ht="14.25" customHeight="1">
      <c r="A760" s="55"/>
    </row>
    <row r="761" ht="14.25" customHeight="1">
      <c r="A761" s="55"/>
    </row>
    <row r="762" ht="14.25" customHeight="1">
      <c r="A762" s="55"/>
    </row>
    <row r="763" ht="14.25" customHeight="1">
      <c r="A763" s="55"/>
    </row>
    <row r="764" ht="14.25" customHeight="1">
      <c r="A764" s="55"/>
    </row>
    <row r="765" ht="14.25" customHeight="1">
      <c r="A765" s="55"/>
    </row>
    <row r="766" ht="14.25" customHeight="1">
      <c r="A766" s="55"/>
    </row>
    <row r="767" ht="14.25" customHeight="1">
      <c r="A767" s="55"/>
    </row>
    <row r="768" ht="14.25" customHeight="1">
      <c r="A768" s="55"/>
    </row>
    <row r="769" ht="14.25" customHeight="1">
      <c r="A769" s="55"/>
    </row>
    <row r="770" ht="14.25" customHeight="1">
      <c r="A770" s="55"/>
    </row>
    <row r="771" ht="14.25" customHeight="1">
      <c r="A771" s="55"/>
    </row>
    <row r="772" ht="14.25" customHeight="1">
      <c r="A772" s="55"/>
    </row>
    <row r="773" ht="14.25" customHeight="1">
      <c r="A773" s="55"/>
    </row>
    <row r="774" ht="14.25" customHeight="1">
      <c r="A774" s="55"/>
    </row>
    <row r="775" ht="14.25" customHeight="1">
      <c r="A775" s="55"/>
    </row>
    <row r="776" ht="14.25" customHeight="1">
      <c r="A776" s="55"/>
    </row>
    <row r="777" ht="14.25" customHeight="1">
      <c r="A777" s="55"/>
    </row>
    <row r="778" ht="14.25" customHeight="1">
      <c r="A778" s="55"/>
    </row>
    <row r="779" ht="14.25" customHeight="1">
      <c r="A779" s="55"/>
    </row>
    <row r="780" ht="14.25" customHeight="1">
      <c r="A780" s="55"/>
    </row>
    <row r="781" ht="14.25" customHeight="1">
      <c r="A781" s="55"/>
    </row>
    <row r="782" ht="14.25" customHeight="1">
      <c r="A782" s="55"/>
    </row>
    <row r="783" ht="14.25" customHeight="1">
      <c r="A783" s="55"/>
    </row>
    <row r="784" ht="14.25" customHeight="1">
      <c r="A784" s="55"/>
    </row>
    <row r="785" ht="14.25" customHeight="1">
      <c r="A785" s="55"/>
    </row>
    <row r="786" ht="14.25" customHeight="1">
      <c r="A786" s="55"/>
    </row>
    <row r="787" ht="14.25" customHeight="1">
      <c r="A787" s="55"/>
    </row>
    <row r="788" ht="14.25" customHeight="1">
      <c r="A788" s="55"/>
    </row>
    <row r="789" ht="14.25" customHeight="1">
      <c r="A789" s="55"/>
    </row>
    <row r="790" ht="14.25" customHeight="1">
      <c r="A790" s="55"/>
    </row>
    <row r="791" ht="14.25" customHeight="1">
      <c r="A791" s="55"/>
    </row>
    <row r="792" ht="14.25" customHeight="1">
      <c r="A792" s="55"/>
    </row>
    <row r="793" ht="14.25" customHeight="1">
      <c r="A793" s="55"/>
    </row>
    <row r="794" ht="14.25" customHeight="1">
      <c r="A794" s="55"/>
    </row>
    <row r="795" ht="14.25" customHeight="1">
      <c r="A795" s="55"/>
    </row>
    <row r="796" ht="14.25" customHeight="1">
      <c r="A796" s="55"/>
    </row>
    <row r="797" ht="14.25" customHeight="1">
      <c r="A797" s="55"/>
    </row>
    <row r="798" ht="14.25" customHeight="1">
      <c r="A798" s="55"/>
    </row>
    <row r="799" ht="14.25" customHeight="1">
      <c r="A799" s="55"/>
    </row>
    <row r="800" ht="14.25" customHeight="1">
      <c r="A800" s="55"/>
    </row>
    <row r="801" ht="14.25" customHeight="1">
      <c r="A801" s="55"/>
    </row>
    <row r="802" ht="14.25" customHeight="1">
      <c r="A802" s="55"/>
    </row>
    <row r="803" ht="14.25" customHeight="1">
      <c r="A803" s="55"/>
    </row>
    <row r="804" ht="14.25" customHeight="1">
      <c r="A804" s="55"/>
    </row>
    <row r="805" ht="14.25" customHeight="1">
      <c r="A805" s="55"/>
    </row>
    <row r="806" ht="14.25" customHeight="1">
      <c r="A806" s="55"/>
    </row>
    <row r="807" ht="14.25" customHeight="1">
      <c r="A807" s="55"/>
    </row>
    <row r="808" ht="14.25" customHeight="1">
      <c r="A808" s="55"/>
    </row>
    <row r="809" ht="14.25" customHeight="1">
      <c r="A809" s="55"/>
    </row>
    <row r="810" ht="14.25" customHeight="1">
      <c r="A810" s="55"/>
    </row>
    <row r="811" ht="14.25" customHeight="1">
      <c r="A811" s="55"/>
    </row>
    <row r="812" ht="14.25" customHeight="1">
      <c r="A812" s="55"/>
    </row>
    <row r="813" ht="14.25" customHeight="1">
      <c r="A813" s="55"/>
    </row>
    <row r="814" ht="14.25" customHeight="1">
      <c r="A814" s="55"/>
    </row>
    <row r="815" ht="14.25" customHeight="1">
      <c r="A815" s="55"/>
    </row>
    <row r="816" ht="14.25" customHeight="1">
      <c r="A816" s="55"/>
    </row>
    <row r="817" ht="14.25" customHeight="1">
      <c r="A817" s="55"/>
    </row>
    <row r="818" ht="14.25" customHeight="1">
      <c r="A818" s="55"/>
    </row>
    <row r="819" ht="14.25" customHeight="1">
      <c r="A819" s="55"/>
    </row>
    <row r="820" ht="14.25" customHeight="1">
      <c r="A820" s="55"/>
    </row>
    <row r="821" ht="14.25" customHeight="1">
      <c r="A821" s="55"/>
    </row>
    <row r="822" ht="14.25" customHeight="1">
      <c r="A822" s="55"/>
    </row>
    <row r="823" ht="14.25" customHeight="1">
      <c r="A823" s="55"/>
    </row>
    <row r="824" ht="14.25" customHeight="1">
      <c r="A824" s="55"/>
    </row>
    <row r="825" ht="14.25" customHeight="1">
      <c r="A825" s="55"/>
    </row>
    <row r="826" ht="14.25" customHeight="1">
      <c r="A826" s="55"/>
    </row>
    <row r="827" ht="14.25" customHeight="1">
      <c r="A827" s="55"/>
    </row>
    <row r="828" ht="14.25" customHeight="1">
      <c r="A828" s="55"/>
    </row>
    <row r="829" ht="14.25" customHeight="1">
      <c r="A829" s="55"/>
    </row>
    <row r="830" ht="14.25" customHeight="1">
      <c r="A830" s="55"/>
    </row>
    <row r="831" ht="14.25" customHeight="1">
      <c r="A831" s="55"/>
    </row>
    <row r="832" ht="14.25" customHeight="1">
      <c r="A832" s="55"/>
    </row>
    <row r="833" ht="14.25" customHeight="1">
      <c r="A833" s="55"/>
    </row>
    <row r="834" ht="14.25" customHeight="1">
      <c r="A834" s="55"/>
    </row>
    <row r="835" ht="14.25" customHeight="1">
      <c r="A835" s="55"/>
    </row>
    <row r="836" ht="14.25" customHeight="1">
      <c r="A836" s="55"/>
    </row>
    <row r="837" ht="14.25" customHeight="1">
      <c r="A837" s="55"/>
    </row>
    <row r="838" ht="14.25" customHeight="1">
      <c r="A838" s="55"/>
    </row>
    <row r="839" ht="14.25" customHeight="1">
      <c r="A839" s="55"/>
    </row>
    <row r="840" ht="14.25" customHeight="1">
      <c r="A840" s="55"/>
    </row>
    <row r="841" ht="14.25" customHeight="1">
      <c r="A841" s="55"/>
    </row>
    <row r="842" ht="14.25" customHeight="1">
      <c r="A842" s="55"/>
    </row>
    <row r="843" ht="14.25" customHeight="1">
      <c r="A843" s="55"/>
    </row>
    <row r="844" ht="14.25" customHeight="1">
      <c r="A844" s="55"/>
    </row>
    <row r="845" ht="14.25" customHeight="1">
      <c r="A845" s="55"/>
    </row>
    <row r="846" ht="14.25" customHeight="1">
      <c r="A846" s="55"/>
    </row>
    <row r="847" ht="14.25" customHeight="1">
      <c r="A847" s="55"/>
    </row>
    <row r="848" ht="14.25" customHeight="1">
      <c r="A848" s="55"/>
    </row>
    <row r="849" ht="14.25" customHeight="1">
      <c r="A849" s="55"/>
    </row>
    <row r="850" ht="14.25" customHeight="1">
      <c r="A850" s="55"/>
    </row>
    <row r="851" ht="14.25" customHeight="1">
      <c r="A851" s="55"/>
    </row>
    <row r="852" ht="14.25" customHeight="1">
      <c r="A852" s="55"/>
    </row>
    <row r="853" ht="14.25" customHeight="1">
      <c r="A853" s="55"/>
    </row>
    <row r="854" ht="14.25" customHeight="1">
      <c r="A854" s="55"/>
    </row>
    <row r="855" ht="14.25" customHeight="1">
      <c r="A855" s="55"/>
    </row>
    <row r="856" ht="14.25" customHeight="1">
      <c r="A856" s="55"/>
    </row>
    <row r="857" ht="14.25" customHeight="1">
      <c r="A857" s="55"/>
    </row>
    <row r="858" ht="14.25" customHeight="1">
      <c r="A858" s="55"/>
    </row>
    <row r="859" ht="14.25" customHeight="1">
      <c r="A859" s="55"/>
    </row>
    <row r="860" ht="14.25" customHeight="1">
      <c r="A860" s="55"/>
    </row>
    <row r="861" ht="14.25" customHeight="1">
      <c r="A861" s="55"/>
    </row>
    <row r="862" ht="14.25" customHeight="1">
      <c r="A862" s="55"/>
    </row>
    <row r="863" ht="14.25" customHeight="1">
      <c r="A863" s="55"/>
    </row>
    <row r="864" ht="14.25" customHeight="1">
      <c r="A864" s="55"/>
    </row>
    <row r="865" ht="14.25" customHeight="1">
      <c r="A865" s="55"/>
    </row>
    <row r="866" ht="14.25" customHeight="1">
      <c r="A866" s="55"/>
    </row>
    <row r="867" ht="14.25" customHeight="1">
      <c r="A867" s="55"/>
    </row>
    <row r="868" ht="14.25" customHeight="1">
      <c r="A868" s="55"/>
    </row>
    <row r="869" ht="14.25" customHeight="1">
      <c r="A869" s="55"/>
    </row>
    <row r="870" ht="14.25" customHeight="1">
      <c r="A870" s="55"/>
    </row>
    <row r="871" ht="14.25" customHeight="1">
      <c r="A871" s="55"/>
    </row>
    <row r="872" ht="14.25" customHeight="1">
      <c r="A872" s="55"/>
    </row>
    <row r="873" ht="14.25" customHeight="1">
      <c r="A873" s="55"/>
    </row>
    <row r="874" ht="14.25" customHeight="1">
      <c r="A874" s="55"/>
    </row>
    <row r="875" ht="14.25" customHeight="1">
      <c r="A875" s="55"/>
    </row>
    <row r="876" ht="14.25" customHeight="1">
      <c r="A876" s="55"/>
    </row>
    <row r="877" ht="14.25" customHeight="1">
      <c r="A877" s="55"/>
    </row>
    <row r="878" ht="14.25" customHeight="1">
      <c r="A878" s="55"/>
    </row>
    <row r="879" ht="14.25" customHeight="1">
      <c r="A879" s="55"/>
    </row>
    <row r="880" ht="14.25" customHeight="1">
      <c r="A880" s="55"/>
    </row>
    <row r="881" ht="14.25" customHeight="1">
      <c r="A881" s="55"/>
    </row>
    <row r="882" ht="14.25" customHeight="1">
      <c r="A882" s="55"/>
    </row>
    <row r="883" ht="14.25" customHeight="1">
      <c r="A883" s="55"/>
    </row>
    <row r="884" ht="14.25" customHeight="1">
      <c r="A884" s="55"/>
    </row>
    <row r="885" ht="14.25" customHeight="1">
      <c r="A885" s="55"/>
    </row>
    <row r="886" ht="14.25" customHeight="1">
      <c r="A886" s="55"/>
    </row>
    <row r="887" ht="14.25" customHeight="1">
      <c r="A887" s="55"/>
    </row>
    <row r="888" ht="14.25" customHeight="1">
      <c r="A888" s="55"/>
    </row>
    <row r="889" ht="14.25" customHeight="1">
      <c r="A889" s="55"/>
    </row>
    <row r="890" ht="14.25" customHeight="1">
      <c r="A890" s="55"/>
    </row>
    <row r="891" ht="14.25" customHeight="1">
      <c r="A891" s="55"/>
    </row>
    <row r="892" ht="14.25" customHeight="1">
      <c r="A892" s="55"/>
    </row>
    <row r="893" ht="14.25" customHeight="1">
      <c r="A893" s="55"/>
    </row>
    <row r="894" ht="14.25" customHeight="1">
      <c r="A894" s="55"/>
    </row>
    <row r="895" ht="14.25" customHeight="1">
      <c r="A895" s="55"/>
    </row>
    <row r="896" ht="14.25" customHeight="1">
      <c r="A896" s="55"/>
    </row>
    <row r="897" ht="14.25" customHeight="1">
      <c r="A897" s="55"/>
    </row>
    <row r="898" ht="14.25" customHeight="1">
      <c r="A898" s="55"/>
    </row>
    <row r="899" ht="14.25" customHeight="1">
      <c r="A899" s="55"/>
    </row>
    <row r="900" ht="14.25" customHeight="1">
      <c r="A900" s="55"/>
    </row>
    <row r="901" ht="14.25" customHeight="1">
      <c r="A901" s="55"/>
    </row>
    <row r="902" ht="14.25" customHeight="1">
      <c r="A902" s="55"/>
    </row>
    <row r="903" ht="14.25" customHeight="1">
      <c r="A903" s="55"/>
    </row>
    <row r="904" ht="14.25" customHeight="1">
      <c r="A904" s="55"/>
    </row>
    <row r="905" ht="14.25" customHeight="1">
      <c r="A905" s="55"/>
    </row>
    <row r="906" ht="14.25" customHeight="1">
      <c r="A906" s="55"/>
    </row>
    <row r="907" ht="14.25" customHeight="1">
      <c r="A907" s="55"/>
    </row>
    <row r="908" ht="14.25" customHeight="1">
      <c r="A908" s="55"/>
    </row>
    <row r="909" ht="14.25" customHeight="1">
      <c r="A909" s="55"/>
    </row>
    <row r="910" ht="14.25" customHeight="1">
      <c r="A910" s="55"/>
    </row>
    <row r="911" ht="14.25" customHeight="1">
      <c r="A911" s="55"/>
    </row>
    <row r="912" ht="14.25" customHeight="1">
      <c r="A912" s="55"/>
    </row>
    <row r="913" ht="14.25" customHeight="1">
      <c r="A913" s="55"/>
    </row>
    <row r="914" ht="14.25" customHeight="1">
      <c r="A914" s="55"/>
    </row>
    <row r="915" ht="14.25" customHeight="1">
      <c r="A915" s="55"/>
    </row>
    <row r="916" ht="14.25" customHeight="1">
      <c r="A916" s="55"/>
    </row>
    <row r="917" ht="14.25" customHeight="1">
      <c r="A917" s="55"/>
    </row>
    <row r="918" ht="14.25" customHeight="1">
      <c r="A918" s="55"/>
    </row>
    <row r="919" ht="14.25" customHeight="1">
      <c r="A919" s="55"/>
    </row>
    <row r="920" ht="14.25" customHeight="1">
      <c r="A920" s="55"/>
    </row>
    <row r="921" ht="14.25" customHeight="1">
      <c r="A921" s="55"/>
    </row>
    <row r="922" ht="14.25" customHeight="1">
      <c r="A922" s="55"/>
    </row>
    <row r="923" ht="14.25" customHeight="1">
      <c r="A923" s="55"/>
    </row>
    <row r="924" ht="14.25" customHeight="1">
      <c r="A924" s="55"/>
    </row>
    <row r="925" ht="14.25" customHeight="1">
      <c r="A925" s="55"/>
    </row>
    <row r="926" ht="14.25" customHeight="1">
      <c r="A926" s="55"/>
    </row>
    <row r="927" ht="14.25" customHeight="1">
      <c r="A927" s="55"/>
    </row>
    <row r="928" ht="14.25" customHeight="1">
      <c r="A928" s="55"/>
    </row>
    <row r="929" ht="14.25" customHeight="1">
      <c r="A929" s="55"/>
    </row>
    <row r="930" ht="14.25" customHeight="1">
      <c r="A930" s="55"/>
    </row>
    <row r="931" ht="14.25" customHeight="1">
      <c r="A931" s="55"/>
    </row>
    <row r="932" ht="14.25" customHeight="1">
      <c r="A932" s="55"/>
    </row>
    <row r="933" ht="14.25" customHeight="1">
      <c r="A933" s="55"/>
    </row>
    <row r="934" ht="14.25" customHeight="1">
      <c r="A934" s="55"/>
    </row>
    <row r="935" ht="14.25" customHeight="1">
      <c r="A935" s="55"/>
    </row>
    <row r="936" ht="14.25" customHeight="1">
      <c r="A936" s="55"/>
    </row>
    <row r="937" ht="14.25" customHeight="1">
      <c r="A937" s="55"/>
    </row>
    <row r="938" ht="14.25" customHeight="1">
      <c r="A938" s="55"/>
    </row>
    <row r="939" ht="14.25" customHeight="1">
      <c r="A939" s="55"/>
    </row>
    <row r="940" ht="14.25" customHeight="1">
      <c r="A940" s="55"/>
    </row>
    <row r="941" ht="14.25" customHeight="1">
      <c r="A941" s="55"/>
    </row>
    <row r="942" ht="14.25" customHeight="1">
      <c r="A942" s="55"/>
    </row>
    <row r="943" ht="14.25" customHeight="1">
      <c r="A943" s="55"/>
    </row>
    <row r="944" ht="14.25" customHeight="1">
      <c r="A944" s="55"/>
    </row>
    <row r="945" ht="14.25" customHeight="1">
      <c r="A945" s="55"/>
    </row>
    <row r="946" ht="14.25" customHeight="1">
      <c r="A946" s="55"/>
    </row>
    <row r="947" ht="14.25" customHeight="1">
      <c r="A947" s="55"/>
    </row>
    <row r="948" ht="14.25" customHeight="1">
      <c r="A948" s="55"/>
    </row>
    <row r="949" ht="14.25" customHeight="1">
      <c r="A949" s="55"/>
    </row>
    <row r="950" ht="14.25" customHeight="1">
      <c r="A950" s="55"/>
    </row>
    <row r="951" ht="14.25" customHeight="1">
      <c r="A951" s="55"/>
    </row>
    <row r="952" ht="14.25" customHeight="1">
      <c r="A952" s="55"/>
    </row>
    <row r="953" ht="14.25" customHeight="1">
      <c r="A953" s="55"/>
    </row>
    <row r="954" ht="14.25" customHeight="1">
      <c r="A954" s="55"/>
    </row>
    <row r="955" ht="14.25" customHeight="1">
      <c r="A955" s="55"/>
    </row>
    <row r="956" ht="14.25" customHeight="1">
      <c r="A956" s="55"/>
    </row>
    <row r="957" ht="14.25" customHeight="1">
      <c r="A957" s="55"/>
    </row>
    <row r="958" ht="14.25" customHeight="1">
      <c r="A958" s="55"/>
    </row>
    <row r="959" ht="14.25" customHeight="1">
      <c r="A959" s="55"/>
    </row>
    <row r="960" ht="14.25" customHeight="1">
      <c r="A960" s="55"/>
    </row>
    <row r="961" ht="14.25" customHeight="1">
      <c r="A961" s="55"/>
    </row>
    <row r="962" ht="14.25" customHeight="1">
      <c r="A962" s="55"/>
    </row>
    <row r="963" ht="14.25" customHeight="1">
      <c r="A963" s="55"/>
    </row>
    <row r="964" ht="14.25" customHeight="1">
      <c r="A964" s="55"/>
    </row>
    <row r="965" ht="14.25" customHeight="1">
      <c r="A965" s="55"/>
    </row>
    <row r="966" ht="14.25" customHeight="1">
      <c r="A966" s="55"/>
    </row>
    <row r="967" ht="14.25" customHeight="1">
      <c r="A967" s="55"/>
    </row>
    <row r="968" ht="14.25" customHeight="1">
      <c r="A968" s="55"/>
    </row>
    <row r="969" ht="14.25" customHeight="1">
      <c r="A969" s="55"/>
    </row>
    <row r="970" ht="14.25" customHeight="1">
      <c r="A970" s="55"/>
    </row>
    <row r="971" ht="14.25" customHeight="1">
      <c r="A971" s="55"/>
    </row>
    <row r="972" ht="14.25" customHeight="1">
      <c r="A972" s="55"/>
    </row>
    <row r="973" ht="14.25" customHeight="1">
      <c r="A973" s="55"/>
    </row>
    <row r="974" ht="14.25" customHeight="1">
      <c r="A974" s="55"/>
    </row>
    <row r="975" ht="14.25" customHeight="1">
      <c r="A975" s="55"/>
    </row>
    <row r="976" ht="14.25" customHeight="1">
      <c r="A976" s="55"/>
    </row>
    <row r="977" ht="14.25" customHeight="1">
      <c r="A977" s="55"/>
    </row>
    <row r="978" ht="14.25" customHeight="1">
      <c r="A978" s="55"/>
    </row>
    <row r="979" ht="14.25" customHeight="1">
      <c r="A979" s="55"/>
    </row>
    <row r="980" ht="14.25" customHeight="1">
      <c r="A980" s="55"/>
    </row>
    <row r="981" ht="14.25" customHeight="1">
      <c r="A981" s="55"/>
    </row>
    <row r="982" ht="14.25" customHeight="1">
      <c r="A982" s="55"/>
    </row>
    <row r="983" ht="14.25" customHeight="1">
      <c r="A983" s="55"/>
    </row>
    <row r="984" ht="14.25" customHeight="1">
      <c r="A984" s="55"/>
    </row>
    <row r="985" ht="14.25" customHeight="1">
      <c r="A985" s="55"/>
    </row>
    <row r="986" ht="14.25" customHeight="1">
      <c r="A986" s="55"/>
    </row>
    <row r="987" ht="14.25" customHeight="1">
      <c r="A987" s="55"/>
    </row>
    <row r="988" ht="14.25" customHeight="1">
      <c r="A988" s="55"/>
    </row>
    <row r="989" ht="14.25" customHeight="1">
      <c r="A989" s="55"/>
    </row>
    <row r="990" ht="14.25" customHeight="1">
      <c r="A990" s="55"/>
    </row>
    <row r="991" ht="14.25" customHeight="1">
      <c r="A991" s="55"/>
    </row>
    <row r="992" ht="14.25" customHeight="1">
      <c r="A992" s="55"/>
    </row>
    <row r="993" ht="14.25" customHeight="1">
      <c r="A993" s="55"/>
    </row>
    <row r="994" ht="14.25" customHeight="1">
      <c r="A994" s="55"/>
    </row>
    <row r="995" ht="14.25" customHeight="1">
      <c r="A995" s="55"/>
    </row>
    <row r="996" ht="14.25" customHeight="1">
      <c r="A996" s="55"/>
    </row>
    <row r="997" ht="14.25" customHeight="1">
      <c r="A997" s="55"/>
    </row>
    <row r="998" ht="14.25" customHeight="1">
      <c r="A998" s="55"/>
    </row>
    <row r="999" ht="14.25" customHeight="1">
      <c r="A999" s="55"/>
    </row>
    <row r="1000" ht="14.25" customHeight="1">
      <c r="A1000" s="55"/>
    </row>
  </sheetData>
  <mergeCells count="10">
    <mergeCell ref="A22:B23"/>
    <mergeCell ref="C22:E23"/>
    <mergeCell ref="F22:H23"/>
    <mergeCell ref="A2:B2"/>
    <mergeCell ref="C2:H2"/>
    <mergeCell ref="A3:B3"/>
    <mergeCell ref="C3:E3"/>
    <mergeCell ref="F3:H3"/>
    <mergeCell ref="A5:A12"/>
    <mergeCell ref="A14:A21"/>
  </mergeCells>
  <printOptions/>
  <pageMargins bottom="0.7479166666666667" footer="0.0" header="0.0" left="0.4722222222222222" right="0.2361111111111111" top="0.7479166666666667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2.71"/>
    <col customWidth="1" min="2" max="2" width="18.0"/>
    <col customWidth="1" min="3" max="4" width="15.29"/>
    <col customWidth="1" min="5" max="26" width="8.71"/>
  </cols>
  <sheetData>
    <row r="1" ht="14.25" customHeight="1">
      <c r="A1" s="213" t="str">
        <f>'профлист в завис. от объема'!A1</f>
        <v>От   05.05.2021г.</v>
      </c>
    </row>
    <row r="2" ht="14.25" customHeight="1">
      <c r="A2" s="214" t="s">
        <v>227</v>
      </c>
    </row>
    <row r="3" ht="14.25" customHeight="1">
      <c r="A3" s="215" t="s">
        <v>228</v>
      </c>
    </row>
    <row r="4" ht="14.25" customHeight="1">
      <c r="A4" s="214"/>
    </row>
    <row r="5" ht="14.25" customHeight="1">
      <c r="A5" s="214" t="s">
        <v>229</v>
      </c>
    </row>
    <row r="6" ht="14.25" customHeight="1">
      <c r="A6" s="214" t="s">
        <v>230</v>
      </c>
    </row>
    <row r="7" ht="14.25" customHeight="1">
      <c r="A7" s="214"/>
    </row>
    <row r="8" ht="14.25" customHeight="1">
      <c r="A8" s="216" t="s">
        <v>231</v>
      </c>
      <c r="B8" s="217" t="s">
        <v>232</v>
      </c>
      <c r="C8" s="217" t="s">
        <v>233</v>
      </c>
      <c r="D8" s="217" t="s">
        <v>234</v>
      </c>
    </row>
    <row r="9" ht="14.25" customHeight="1">
      <c r="A9" s="218" t="s">
        <v>235</v>
      </c>
      <c r="B9" s="219" t="s">
        <v>236</v>
      </c>
      <c r="C9" s="219" t="s">
        <v>237</v>
      </c>
      <c r="D9" s="219" t="s">
        <v>238</v>
      </c>
    </row>
    <row r="10" ht="14.25" customHeight="1">
      <c r="A10" s="220" t="s">
        <v>239</v>
      </c>
      <c r="B10" s="221">
        <v>1200.0</v>
      </c>
      <c r="C10" s="221">
        <v>1270.0</v>
      </c>
      <c r="D10" s="221">
        <v>1400.0</v>
      </c>
    </row>
    <row r="11" ht="14.25" customHeight="1">
      <c r="A11" s="220" t="s">
        <v>240</v>
      </c>
      <c r="B11" s="221">
        <v>1800.0</v>
      </c>
      <c r="C11" s="221">
        <v>1880.0</v>
      </c>
      <c r="D11" s="221">
        <v>2020.0</v>
      </c>
    </row>
    <row r="12" ht="14.25" customHeight="1">
      <c r="A12" s="220" t="s">
        <v>241</v>
      </c>
      <c r="B12" s="221">
        <v>2160.0</v>
      </c>
      <c r="C12" s="221">
        <v>2250.0</v>
      </c>
      <c r="D12" s="221">
        <v>2450.0</v>
      </c>
    </row>
    <row r="13" ht="24.0" customHeight="1">
      <c r="A13" s="220" t="s">
        <v>242</v>
      </c>
      <c r="B13" s="221">
        <v>1580.0</v>
      </c>
      <c r="C13" s="221">
        <v>1650.0</v>
      </c>
      <c r="D13" s="221">
        <v>1840.0</v>
      </c>
    </row>
    <row r="14" ht="21.0" customHeight="1">
      <c r="A14" s="220" t="s">
        <v>243</v>
      </c>
      <c r="B14" s="221">
        <v>2070.0</v>
      </c>
      <c r="C14" s="221">
        <v>2150.0</v>
      </c>
      <c r="D14" s="221">
        <v>2280.0</v>
      </c>
    </row>
    <row r="15" ht="20.25" customHeight="1">
      <c r="A15" s="220" t="s">
        <v>244</v>
      </c>
      <c r="B15" s="221">
        <v>2380.0</v>
      </c>
      <c r="C15" s="221">
        <v>2500.0</v>
      </c>
      <c r="D15" s="221">
        <v>2700.0</v>
      </c>
    </row>
    <row r="16" ht="14.25" customHeight="1">
      <c r="A16" s="214"/>
    </row>
    <row r="17" ht="14.25" customHeight="1">
      <c r="A17" s="214" t="s">
        <v>245</v>
      </c>
    </row>
    <row r="18" ht="14.25" customHeight="1">
      <c r="A18" s="214"/>
    </row>
    <row r="19" ht="14.25" customHeight="1">
      <c r="A19" s="216" t="s">
        <v>231</v>
      </c>
      <c r="B19" s="217" t="s">
        <v>232</v>
      </c>
      <c r="C19" s="217" t="s">
        <v>233</v>
      </c>
      <c r="D19" s="217" t="s">
        <v>234</v>
      </c>
    </row>
    <row r="20" ht="14.25" customHeight="1">
      <c r="A20" s="218" t="s">
        <v>235</v>
      </c>
      <c r="B20" s="219" t="s">
        <v>236</v>
      </c>
      <c r="C20" s="219" t="s">
        <v>237</v>
      </c>
      <c r="D20" s="219" t="s">
        <v>238</v>
      </c>
    </row>
    <row r="21" ht="14.25" customHeight="1">
      <c r="A21" s="220" t="s">
        <v>246</v>
      </c>
      <c r="B21" s="221">
        <v>1100.0</v>
      </c>
      <c r="C21" s="221">
        <v>1150.0</v>
      </c>
      <c r="D21" s="221">
        <v>1290.0</v>
      </c>
    </row>
    <row r="22" ht="14.25" customHeight="1">
      <c r="A22" s="220" t="s">
        <v>247</v>
      </c>
      <c r="B22" s="221">
        <v>1450.0</v>
      </c>
      <c r="C22" s="221">
        <v>1520.0</v>
      </c>
      <c r="D22" s="221">
        <v>1650.0</v>
      </c>
    </row>
    <row r="23" ht="14.25" customHeight="1">
      <c r="A23" s="220" t="s">
        <v>248</v>
      </c>
      <c r="B23" s="221">
        <v>1720.0</v>
      </c>
      <c r="C23" s="221">
        <v>1790.0</v>
      </c>
      <c r="D23" s="221">
        <v>1980.0</v>
      </c>
    </row>
    <row r="24" ht="21.75" customHeight="1">
      <c r="A24" s="220" t="s">
        <v>249</v>
      </c>
      <c r="B24" s="221">
        <v>1440.0</v>
      </c>
      <c r="C24" s="221">
        <v>1500.0</v>
      </c>
      <c r="D24" s="221">
        <v>1930.0</v>
      </c>
    </row>
    <row r="25" ht="20.25" customHeight="1">
      <c r="A25" s="220" t="s">
        <v>250</v>
      </c>
      <c r="B25" s="221">
        <v>1860.0</v>
      </c>
      <c r="C25" s="221">
        <v>1980.0</v>
      </c>
      <c r="D25" s="221">
        <v>2100.0</v>
      </c>
    </row>
    <row r="26" ht="24.0" customHeight="1">
      <c r="A26" s="220" t="s">
        <v>251</v>
      </c>
      <c r="B26" s="221">
        <v>2150.0</v>
      </c>
      <c r="C26" s="221">
        <v>2260.0</v>
      </c>
      <c r="D26" s="221">
        <v>2500.0</v>
      </c>
    </row>
    <row r="27" ht="14.25" customHeight="1">
      <c r="A27" s="214"/>
    </row>
    <row r="28" ht="14.25" customHeight="1">
      <c r="A28" s="214"/>
    </row>
    <row r="29" ht="14.25" customHeight="1">
      <c r="A29" s="214" t="s">
        <v>252</v>
      </c>
    </row>
    <row r="30" ht="14.25" customHeight="1">
      <c r="A30" s="222"/>
    </row>
    <row r="31" ht="14.25" customHeight="1">
      <c r="A31" s="214" t="s">
        <v>253</v>
      </c>
    </row>
    <row r="32" ht="14.25" customHeight="1">
      <c r="A32" s="215" t="s">
        <v>254</v>
      </c>
    </row>
    <row r="33" ht="14.25" customHeight="1">
      <c r="A33" s="214"/>
    </row>
    <row r="34" ht="27.75" customHeight="1">
      <c r="A34" s="223" t="s">
        <v>255</v>
      </c>
      <c r="B34" s="224"/>
      <c r="C34" s="224"/>
      <c r="D34" s="225"/>
    </row>
    <row r="35" ht="14.25" customHeight="1">
      <c r="A35" s="214"/>
    </row>
    <row r="36" ht="14.25" customHeight="1">
      <c r="A36" s="214" t="s">
        <v>229</v>
      </c>
    </row>
    <row r="37" ht="14.25" customHeight="1">
      <c r="A37" s="214" t="s">
        <v>230</v>
      </c>
    </row>
    <row r="38" ht="14.25" customHeight="1">
      <c r="A38" s="214"/>
    </row>
    <row r="39" ht="14.25" customHeight="1">
      <c r="A39" s="216" t="s">
        <v>231</v>
      </c>
      <c r="B39" s="217" t="s">
        <v>232</v>
      </c>
      <c r="C39" s="217" t="s">
        <v>233</v>
      </c>
      <c r="D39" s="217" t="s">
        <v>234</v>
      </c>
    </row>
    <row r="40" ht="14.25" customHeight="1">
      <c r="A40" s="218" t="s">
        <v>235</v>
      </c>
      <c r="B40" s="219" t="s">
        <v>236</v>
      </c>
      <c r="C40" s="219" t="s">
        <v>237</v>
      </c>
      <c r="D40" s="219" t="s">
        <v>238</v>
      </c>
    </row>
    <row r="41" ht="14.25" customHeight="1">
      <c r="A41" s="220" t="s">
        <v>256</v>
      </c>
      <c r="B41" s="221">
        <v>1140.0</v>
      </c>
      <c r="C41" s="221">
        <v>1210.0</v>
      </c>
      <c r="D41" s="221">
        <v>1350.0</v>
      </c>
    </row>
    <row r="42" ht="14.25" customHeight="1">
      <c r="A42" s="220" t="s">
        <v>257</v>
      </c>
      <c r="B42" s="221">
        <v>1700.0</v>
      </c>
      <c r="C42" s="221">
        <v>1800.0</v>
      </c>
      <c r="D42" s="221">
        <v>1940.0</v>
      </c>
    </row>
    <row r="43" ht="14.25" customHeight="1">
      <c r="A43" s="220" t="s">
        <v>258</v>
      </c>
      <c r="B43" s="221">
        <v>2050.0</v>
      </c>
      <c r="C43" s="221">
        <v>2140.0</v>
      </c>
      <c r="D43" s="221">
        <v>2370.0</v>
      </c>
    </row>
    <row r="44" ht="14.25" customHeight="1">
      <c r="A44" s="220" t="s">
        <v>259</v>
      </c>
      <c r="B44" s="221">
        <v>1500.0</v>
      </c>
      <c r="C44" s="221">
        <v>1570.0</v>
      </c>
      <c r="D44" s="221">
        <v>1770.0</v>
      </c>
    </row>
    <row r="45" ht="14.25" customHeight="1">
      <c r="A45" s="220" t="s">
        <v>260</v>
      </c>
      <c r="B45" s="221">
        <v>1970.0</v>
      </c>
      <c r="C45" s="221">
        <v>2050.0</v>
      </c>
      <c r="D45" s="221">
        <v>2200.0</v>
      </c>
    </row>
    <row r="46" ht="14.25" customHeight="1">
      <c r="A46" s="220" t="s">
        <v>261</v>
      </c>
      <c r="B46" s="221">
        <v>2300.0</v>
      </c>
      <c r="C46" s="221">
        <v>2400.0</v>
      </c>
      <c r="D46" s="221">
        <v>2600.0</v>
      </c>
    </row>
    <row r="47" ht="14.25" customHeight="1">
      <c r="A47" s="214"/>
    </row>
    <row r="48" ht="14.25" customHeight="1">
      <c r="A48" s="214" t="s">
        <v>262</v>
      </c>
    </row>
    <row r="49" ht="14.25" customHeight="1">
      <c r="A49" s="214"/>
    </row>
    <row r="50" ht="14.25" customHeight="1">
      <c r="A50" s="216" t="s">
        <v>231</v>
      </c>
      <c r="B50" s="217" t="s">
        <v>232</v>
      </c>
      <c r="C50" s="217" t="s">
        <v>233</v>
      </c>
      <c r="D50" s="217" t="s">
        <v>234</v>
      </c>
    </row>
    <row r="51" ht="14.25" customHeight="1">
      <c r="A51" s="218" t="s">
        <v>235</v>
      </c>
      <c r="B51" s="219" t="s">
        <v>236</v>
      </c>
      <c r="C51" s="219" t="s">
        <v>237</v>
      </c>
      <c r="D51" s="219" t="s">
        <v>238</v>
      </c>
    </row>
    <row r="52" ht="14.25" customHeight="1">
      <c r="A52" s="220" t="s">
        <v>263</v>
      </c>
      <c r="B52" s="221">
        <v>1050.0</v>
      </c>
      <c r="C52" s="221">
        <v>1090.0</v>
      </c>
      <c r="D52" s="221">
        <v>1240.0</v>
      </c>
    </row>
    <row r="53" ht="14.25" customHeight="1">
      <c r="A53" s="220" t="s">
        <v>264</v>
      </c>
      <c r="B53" s="221">
        <v>1380.0</v>
      </c>
      <c r="C53" s="221">
        <v>1450.0</v>
      </c>
      <c r="D53" s="221">
        <v>1570.0</v>
      </c>
    </row>
    <row r="54" ht="14.25" customHeight="1">
      <c r="A54" s="220" t="s">
        <v>265</v>
      </c>
      <c r="B54" s="221">
        <v>1650.0</v>
      </c>
      <c r="C54" s="221">
        <v>1700.0</v>
      </c>
      <c r="D54" s="221">
        <v>1900.0</v>
      </c>
    </row>
    <row r="55" ht="14.25" customHeight="1">
      <c r="A55" s="220" t="s">
        <v>266</v>
      </c>
      <c r="B55" s="221">
        <v>1370.0</v>
      </c>
      <c r="C55" s="221">
        <v>1430.0</v>
      </c>
      <c r="D55" s="221">
        <v>1850.0</v>
      </c>
    </row>
    <row r="56" ht="14.25" customHeight="1">
      <c r="A56" s="220" t="s">
        <v>267</v>
      </c>
      <c r="B56" s="221">
        <v>1780.0</v>
      </c>
      <c r="C56" s="221">
        <v>1890.0</v>
      </c>
      <c r="D56" s="221">
        <v>2000.0</v>
      </c>
    </row>
    <row r="57" ht="14.25" customHeight="1">
      <c r="A57" s="220" t="s">
        <v>268</v>
      </c>
      <c r="B57" s="221">
        <v>2060.0</v>
      </c>
      <c r="C57" s="221">
        <v>2170.0</v>
      </c>
      <c r="D57" s="221">
        <v>2400.0</v>
      </c>
    </row>
    <row r="58" ht="14.25" customHeight="1">
      <c r="A58" s="214"/>
    </row>
    <row r="59" ht="14.25" customHeight="1">
      <c r="A59" s="222" t="s">
        <v>269</v>
      </c>
    </row>
    <row r="60" ht="14.25" customHeight="1"/>
    <row r="61" ht="14.25" customHeight="1">
      <c r="A61" s="215" t="s">
        <v>270</v>
      </c>
    </row>
    <row r="62" ht="14.25" customHeight="1">
      <c r="A62" s="214"/>
    </row>
    <row r="63" ht="14.25" customHeight="1">
      <c r="A63" s="226" t="s">
        <v>271</v>
      </c>
    </row>
    <row r="64" ht="14.25" customHeight="1">
      <c r="A64" s="214"/>
    </row>
    <row r="65" ht="14.25" customHeight="1">
      <c r="A65" s="227" t="s">
        <v>272</v>
      </c>
      <c r="B65" s="228" t="s">
        <v>273</v>
      </c>
    </row>
    <row r="66" ht="14.25" customHeight="1">
      <c r="A66" s="229" t="s">
        <v>274</v>
      </c>
      <c r="B66" s="230"/>
    </row>
    <row r="67" ht="21.0" customHeight="1">
      <c r="A67" s="231"/>
      <c r="B67" s="232">
        <v>1900.0</v>
      </c>
    </row>
    <row r="68" ht="14.25" customHeight="1">
      <c r="A68" s="229" t="s">
        <v>275</v>
      </c>
      <c r="B68" s="230"/>
    </row>
    <row r="69" ht="24.0" customHeight="1">
      <c r="A69" s="231"/>
      <c r="B69" s="232">
        <v>1000.0</v>
      </c>
    </row>
    <row r="70" ht="14.25" customHeight="1">
      <c r="A70" s="229" t="s">
        <v>276</v>
      </c>
      <c r="B70" s="230"/>
    </row>
    <row r="71" ht="24.0" customHeight="1">
      <c r="A71" s="231"/>
      <c r="B71" s="232">
        <v>600.0</v>
      </c>
    </row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">
    <mergeCell ref="A29:D29"/>
    <mergeCell ref="A34:D34"/>
    <mergeCell ref="A66:A67"/>
    <mergeCell ref="A68:A69"/>
    <mergeCell ref="A70:A71"/>
  </mergeCell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6600"/>
    <pageSetUpPr fitToPage="1"/>
  </sheetPr>
  <sheetViews>
    <sheetView workbookViewId="0"/>
  </sheetViews>
  <sheetFormatPr customHeight="1" defaultColWidth="14.43" defaultRowHeight="15.0"/>
  <cols>
    <col customWidth="1" min="1" max="1" width="58.0"/>
    <col customWidth="1" min="2" max="2" width="20.86"/>
    <col customWidth="1" min="3" max="3" width="39.57"/>
    <col customWidth="1" min="4" max="4" width="29.14"/>
    <col customWidth="1" min="5" max="26" width="8.71"/>
  </cols>
  <sheetData>
    <row r="1" ht="27.75" customHeight="1">
      <c r="A1" s="187" t="str">
        <f>'столбики для забора'!A1</f>
        <v>От   05.05.2021г.</v>
      </c>
      <c r="C1" s="74"/>
    </row>
    <row r="2" ht="27.75" customHeight="1">
      <c r="C2" s="74"/>
    </row>
    <row r="3" ht="27.75" customHeight="1">
      <c r="A3" s="4" t="s">
        <v>277</v>
      </c>
    </row>
    <row r="4" ht="27.75" customHeight="1">
      <c r="A4" s="56" t="s">
        <v>278</v>
      </c>
      <c r="B4" s="56"/>
      <c r="C4" s="233"/>
    </row>
    <row r="5" ht="27.75" customHeight="1">
      <c r="A5" s="234" t="s">
        <v>82</v>
      </c>
      <c r="B5" s="235" t="s">
        <v>279</v>
      </c>
      <c r="C5" s="236" t="s">
        <v>280</v>
      </c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</row>
    <row r="6" ht="27.75" customHeight="1">
      <c r="A6" s="63" t="s">
        <v>281</v>
      </c>
      <c r="B6" s="80" t="s">
        <v>59</v>
      </c>
      <c r="C6" s="66">
        <v>1.8</v>
      </c>
    </row>
    <row r="7" ht="27.75" customHeight="1">
      <c r="A7" s="63" t="s">
        <v>282</v>
      </c>
      <c r="B7" s="80" t="s">
        <v>59</v>
      </c>
      <c r="C7" s="66">
        <v>2.2</v>
      </c>
    </row>
    <row r="8" ht="27.75" customHeight="1">
      <c r="A8" s="63" t="s">
        <v>283</v>
      </c>
      <c r="B8" s="80" t="s">
        <v>59</v>
      </c>
      <c r="C8" s="66" t="s">
        <v>284</v>
      </c>
    </row>
    <row r="9" ht="27.75" customHeight="1">
      <c r="A9" s="63" t="s">
        <v>285</v>
      </c>
      <c r="B9" s="80" t="s">
        <v>59</v>
      </c>
      <c r="C9" s="66">
        <v>1.8</v>
      </c>
    </row>
    <row r="10" ht="27.75" customHeight="1">
      <c r="A10" s="238"/>
      <c r="B10" s="61"/>
      <c r="C10" s="62"/>
      <c r="D10" s="239"/>
    </row>
    <row r="11" ht="27.75" customHeight="1">
      <c r="A11" s="63" t="s">
        <v>286</v>
      </c>
      <c r="B11" s="80" t="s">
        <v>59</v>
      </c>
      <c r="C11" s="66">
        <v>2.5</v>
      </c>
    </row>
    <row r="12" ht="27.75" customHeight="1">
      <c r="A12" s="63" t="s">
        <v>287</v>
      </c>
      <c r="B12" s="80" t="s">
        <v>59</v>
      </c>
      <c r="C12" s="66">
        <v>2.9</v>
      </c>
    </row>
    <row r="13" ht="27.75" customHeight="1">
      <c r="A13" s="63" t="s">
        <v>288</v>
      </c>
      <c r="B13" s="80" t="s">
        <v>59</v>
      </c>
      <c r="C13" s="66">
        <v>3.5</v>
      </c>
    </row>
    <row r="14" ht="27.75" customHeight="1">
      <c r="A14" s="67" t="s">
        <v>289</v>
      </c>
      <c r="B14" s="240" t="s">
        <v>59</v>
      </c>
      <c r="C14" s="69">
        <v>2.5</v>
      </c>
      <c r="D14" s="241"/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</row>
    <row r="15" ht="14.25" customHeight="1">
      <c r="C15" s="74"/>
    </row>
    <row r="16" ht="14.25" customHeight="1">
      <c r="C16" s="74"/>
    </row>
    <row r="17" ht="20.25" customHeight="1">
      <c r="C17" s="74"/>
    </row>
    <row r="18" ht="20.25" customHeight="1">
      <c r="C18" s="74"/>
    </row>
    <row r="19" ht="14.25" customHeight="1">
      <c r="C19" s="74"/>
    </row>
    <row r="20" ht="14.25" customHeight="1">
      <c r="C20" s="74"/>
    </row>
    <row r="21" ht="14.25" customHeight="1">
      <c r="C21" s="74"/>
    </row>
    <row r="22" ht="14.25" customHeight="1">
      <c r="C22" s="74"/>
    </row>
    <row r="23" ht="14.25" customHeight="1">
      <c r="C23" s="74"/>
    </row>
    <row r="24" ht="14.25" customHeight="1">
      <c r="C24" s="74"/>
    </row>
    <row r="25" ht="14.25" customHeight="1">
      <c r="C25" s="74"/>
    </row>
    <row r="26" ht="14.25" customHeight="1">
      <c r="C26" s="74"/>
    </row>
    <row r="27" ht="14.25" customHeight="1">
      <c r="C27" s="74"/>
    </row>
    <row r="28" ht="14.25" customHeight="1">
      <c r="C28" s="74"/>
    </row>
    <row r="29" ht="14.25" customHeight="1">
      <c r="C29" s="74"/>
    </row>
    <row r="30" ht="14.25" customHeight="1">
      <c r="C30" s="74"/>
    </row>
    <row r="31" ht="14.25" customHeight="1">
      <c r="C31" s="74"/>
    </row>
    <row r="32" ht="14.25" customHeight="1">
      <c r="C32" s="74"/>
    </row>
    <row r="33" ht="14.25" customHeight="1">
      <c r="C33" s="74"/>
    </row>
    <row r="34" ht="14.25" customHeight="1">
      <c r="C34" s="74"/>
    </row>
    <row r="35" ht="14.25" customHeight="1">
      <c r="C35" s="74"/>
    </row>
    <row r="36" ht="14.25" customHeight="1">
      <c r="C36" s="74"/>
    </row>
    <row r="37" ht="14.25" customHeight="1">
      <c r="C37" s="74"/>
    </row>
    <row r="38" ht="14.25" customHeight="1">
      <c r="C38" s="74"/>
    </row>
    <row r="39" ht="14.25" customHeight="1">
      <c r="C39" s="74"/>
    </row>
    <row r="40" ht="14.25" customHeight="1">
      <c r="C40" s="74"/>
    </row>
    <row r="41" ht="14.25" customHeight="1">
      <c r="C41" s="74"/>
    </row>
    <row r="42" ht="14.25" customHeight="1">
      <c r="C42" s="74"/>
    </row>
    <row r="43" ht="14.25" customHeight="1">
      <c r="C43" s="74"/>
    </row>
    <row r="44" ht="14.25" customHeight="1">
      <c r="C44" s="74"/>
    </row>
    <row r="45" ht="14.25" customHeight="1">
      <c r="C45" s="74"/>
    </row>
    <row r="46" ht="14.25" customHeight="1">
      <c r="C46" s="74"/>
    </row>
    <row r="47" ht="14.25" customHeight="1">
      <c r="C47" s="74"/>
    </row>
    <row r="48" ht="14.25" customHeight="1">
      <c r="C48" s="74"/>
    </row>
    <row r="49" ht="14.25" customHeight="1">
      <c r="C49" s="74"/>
    </row>
    <row r="50" ht="14.25" customHeight="1">
      <c r="C50" s="74"/>
    </row>
    <row r="51" ht="14.25" customHeight="1">
      <c r="C51" s="74"/>
    </row>
    <row r="52" ht="14.25" customHeight="1">
      <c r="C52" s="74"/>
    </row>
    <row r="53" ht="14.25" customHeight="1">
      <c r="C53" s="74"/>
    </row>
    <row r="54" ht="14.25" customHeight="1">
      <c r="C54" s="74"/>
    </row>
    <row r="55" ht="14.25" customHeight="1">
      <c r="C55" s="74"/>
    </row>
    <row r="56" ht="14.25" customHeight="1">
      <c r="C56" s="74"/>
    </row>
    <row r="57" ht="14.25" customHeight="1">
      <c r="C57" s="74"/>
    </row>
    <row r="58" ht="14.25" customHeight="1">
      <c r="C58" s="74"/>
    </row>
    <row r="59" ht="14.25" customHeight="1">
      <c r="C59" s="74"/>
    </row>
    <row r="60" ht="14.25" customHeight="1">
      <c r="C60" s="74"/>
    </row>
    <row r="61" ht="14.25" customHeight="1">
      <c r="C61" s="74"/>
    </row>
    <row r="62" ht="14.25" customHeight="1">
      <c r="C62" s="74"/>
    </row>
    <row r="63" ht="14.25" customHeight="1">
      <c r="C63" s="74"/>
    </row>
    <row r="64" ht="14.25" customHeight="1">
      <c r="C64" s="74"/>
    </row>
    <row r="65" ht="14.25" customHeight="1">
      <c r="C65" s="74"/>
    </row>
    <row r="66" ht="14.25" customHeight="1">
      <c r="C66" s="74"/>
    </row>
    <row r="67" ht="14.25" customHeight="1">
      <c r="C67" s="74"/>
    </row>
    <row r="68" ht="14.25" customHeight="1">
      <c r="C68" s="74"/>
    </row>
    <row r="69" ht="14.25" customHeight="1">
      <c r="C69" s="74"/>
    </row>
    <row r="70" ht="14.25" customHeight="1">
      <c r="C70" s="74"/>
    </row>
    <row r="71" ht="14.25" customHeight="1">
      <c r="C71" s="74"/>
    </row>
    <row r="72" ht="14.25" customHeight="1">
      <c r="C72" s="74"/>
    </row>
    <row r="73" ht="14.25" customHeight="1">
      <c r="C73" s="74"/>
    </row>
    <row r="74" ht="14.25" customHeight="1">
      <c r="C74" s="74"/>
    </row>
    <row r="75" ht="14.25" customHeight="1">
      <c r="C75" s="74"/>
    </row>
    <row r="76" ht="14.25" customHeight="1">
      <c r="C76" s="74"/>
    </row>
    <row r="77" ht="14.25" customHeight="1">
      <c r="C77" s="74"/>
    </row>
    <row r="78" ht="14.25" customHeight="1">
      <c r="C78" s="74"/>
    </row>
    <row r="79" ht="14.25" customHeight="1">
      <c r="C79" s="74"/>
    </row>
    <row r="80" ht="14.25" customHeight="1">
      <c r="C80" s="74"/>
    </row>
    <row r="81" ht="14.25" customHeight="1">
      <c r="C81" s="74"/>
    </row>
    <row r="82" ht="14.25" customHeight="1">
      <c r="C82" s="74"/>
    </row>
    <row r="83" ht="14.25" customHeight="1">
      <c r="C83" s="74"/>
    </row>
    <row r="84" ht="14.25" customHeight="1">
      <c r="C84" s="74"/>
    </row>
    <row r="85" ht="14.25" customHeight="1">
      <c r="C85" s="74"/>
    </row>
    <row r="86" ht="14.25" customHeight="1">
      <c r="C86" s="74"/>
    </row>
    <row r="87" ht="14.25" customHeight="1">
      <c r="C87" s="74"/>
    </row>
    <row r="88" ht="14.25" customHeight="1">
      <c r="C88" s="74"/>
    </row>
    <row r="89" ht="14.25" customHeight="1">
      <c r="C89" s="74"/>
    </row>
    <row r="90" ht="14.25" customHeight="1">
      <c r="C90" s="74"/>
    </row>
    <row r="91" ht="14.25" customHeight="1">
      <c r="C91" s="74"/>
    </row>
    <row r="92" ht="14.25" customHeight="1">
      <c r="C92" s="74"/>
    </row>
    <row r="93" ht="14.25" customHeight="1">
      <c r="C93" s="74"/>
    </row>
    <row r="94" ht="14.25" customHeight="1">
      <c r="C94" s="74"/>
    </row>
    <row r="95" ht="14.25" customHeight="1">
      <c r="C95" s="74"/>
    </row>
    <row r="96" ht="14.25" customHeight="1">
      <c r="C96" s="74"/>
    </row>
    <row r="97" ht="14.25" customHeight="1">
      <c r="C97" s="74"/>
    </row>
    <row r="98" ht="14.25" customHeight="1">
      <c r="C98" s="74"/>
    </row>
    <row r="99" ht="14.25" customHeight="1">
      <c r="C99" s="74"/>
    </row>
    <row r="100" ht="14.25" customHeight="1">
      <c r="C100" s="74"/>
    </row>
    <row r="101" ht="14.25" customHeight="1">
      <c r="C101" s="74"/>
    </row>
    <row r="102" ht="14.25" customHeight="1">
      <c r="C102" s="74"/>
    </row>
    <row r="103" ht="14.25" customHeight="1">
      <c r="C103" s="74"/>
    </row>
    <row r="104" ht="14.25" customHeight="1">
      <c r="C104" s="74"/>
    </row>
    <row r="105" ht="14.25" customHeight="1">
      <c r="C105" s="74"/>
    </row>
    <row r="106" ht="14.25" customHeight="1">
      <c r="C106" s="74"/>
    </row>
    <row r="107" ht="14.25" customHeight="1">
      <c r="C107" s="74"/>
    </row>
    <row r="108" ht="14.25" customHeight="1">
      <c r="C108" s="74"/>
    </row>
    <row r="109" ht="14.25" customHeight="1">
      <c r="C109" s="74"/>
    </row>
    <row r="110" ht="14.25" customHeight="1">
      <c r="C110" s="74"/>
    </row>
    <row r="111" ht="14.25" customHeight="1">
      <c r="C111" s="74"/>
    </row>
    <row r="112" ht="14.25" customHeight="1">
      <c r="C112" s="74"/>
    </row>
    <row r="113" ht="14.25" customHeight="1">
      <c r="C113" s="74"/>
    </row>
    <row r="114" ht="14.25" customHeight="1">
      <c r="C114" s="74"/>
    </row>
    <row r="115" ht="14.25" customHeight="1">
      <c r="C115" s="74"/>
    </row>
    <row r="116" ht="14.25" customHeight="1">
      <c r="C116" s="74"/>
    </row>
    <row r="117" ht="14.25" customHeight="1">
      <c r="C117" s="74"/>
    </row>
    <row r="118" ht="14.25" customHeight="1">
      <c r="C118" s="74"/>
    </row>
    <row r="119" ht="14.25" customHeight="1">
      <c r="C119" s="74"/>
    </row>
    <row r="120" ht="14.25" customHeight="1">
      <c r="C120" s="74"/>
    </row>
    <row r="121" ht="14.25" customHeight="1">
      <c r="C121" s="74"/>
    </row>
    <row r="122" ht="14.25" customHeight="1">
      <c r="C122" s="74"/>
    </row>
    <row r="123" ht="14.25" customHeight="1">
      <c r="C123" s="74"/>
    </row>
    <row r="124" ht="14.25" customHeight="1">
      <c r="C124" s="74"/>
    </row>
    <row r="125" ht="14.25" customHeight="1">
      <c r="C125" s="74"/>
    </row>
    <row r="126" ht="14.25" customHeight="1">
      <c r="C126" s="74"/>
    </row>
    <row r="127" ht="14.25" customHeight="1">
      <c r="C127" s="74"/>
    </row>
    <row r="128" ht="14.25" customHeight="1">
      <c r="C128" s="74"/>
    </row>
    <row r="129" ht="14.25" customHeight="1">
      <c r="C129" s="74"/>
    </row>
    <row r="130" ht="14.25" customHeight="1">
      <c r="C130" s="74"/>
    </row>
    <row r="131" ht="14.25" customHeight="1">
      <c r="C131" s="74"/>
    </row>
    <row r="132" ht="14.25" customHeight="1">
      <c r="C132" s="74"/>
    </row>
    <row r="133" ht="14.25" customHeight="1">
      <c r="C133" s="74"/>
    </row>
    <row r="134" ht="14.25" customHeight="1">
      <c r="C134" s="74"/>
    </row>
    <row r="135" ht="14.25" customHeight="1">
      <c r="C135" s="74"/>
    </row>
    <row r="136" ht="14.25" customHeight="1">
      <c r="C136" s="74"/>
    </row>
    <row r="137" ht="14.25" customHeight="1">
      <c r="C137" s="74"/>
    </row>
    <row r="138" ht="14.25" customHeight="1">
      <c r="C138" s="74"/>
    </row>
    <row r="139" ht="14.25" customHeight="1">
      <c r="C139" s="74"/>
    </row>
    <row r="140" ht="14.25" customHeight="1">
      <c r="C140" s="74"/>
    </row>
    <row r="141" ht="14.25" customHeight="1">
      <c r="C141" s="74"/>
    </row>
    <row r="142" ht="14.25" customHeight="1">
      <c r="C142" s="74"/>
    </row>
    <row r="143" ht="14.25" customHeight="1">
      <c r="C143" s="74"/>
    </row>
    <row r="144" ht="14.25" customHeight="1">
      <c r="C144" s="74"/>
    </row>
    <row r="145" ht="14.25" customHeight="1">
      <c r="C145" s="74"/>
    </row>
    <row r="146" ht="14.25" customHeight="1">
      <c r="C146" s="74"/>
    </row>
    <row r="147" ht="14.25" customHeight="1">
      <c r="C147" s="74"/>
    </row>
    <row r="148" ht="14.25" customHeight="1">
      <c r="C148" s="74"/>
    </row>
    <row r="149" ht="14.25" customHeight="1">
      <c r="C149" s="74"/>
    </row>
    <row r="150" ht="14.25" customHeight="1">
      <c r="C150" s="74"/>
    </row>
    <row r="151" ht="14.25" customHeight="1">
      <c r="C151" s="74"/>
    </row>
    <row r="152" ht="14.25" customHeight="1">
      <c r="C152" s="74"/>
    </row>
    <row r="153" ht="14.25" customHeight="1">
      <c r="C153" s="74"/>
    </row>
    <row r="154" ht="14.25" customHeight="1">
      <c r="C154" s="74"/>
    </row>
    <row r="155" ht="14.25" customHeight="1">
      <c r="C155" s="74"/>
    </row>
    <row r="156" ht="14.25" customHeight="1">
      <c r="C156" s="74"/>
    </row>
    <row r="157" ht="14.25" customHeight="1">
      <c r="C157" s="74"/>
    </row>
    <row r="158" ht="14.25" customHeight="1">
      <c r="C158" s="74"/>
    </row>
    <row r="159" ht="14.25" customHeight="1">
      <c r="C159" s="74"/>
    </row>
    <row r="160" ht="14.25" customHeight="1">
      <c r="C160" s="74"/>
    </row>
    <row r="161" ht="14.25" customHeight="1">
      <c r="C161" s="74"/>
    </row>
    <row r="162" ht="14.25" customHeight="1">
      <c r="C162" s="74"/>
    </row>
    <row r="163" ht="14.25" customHeight="1">
      <c r="C163" s="74"/>
    </row>
    <row r="164" ht="14.25" customHeight="1">
      <c r="C164" s="74"/>
    </row>
    <row r="165" ht="14.25" customHeight="1">
      <c r="C165" s="74"/>
    </row>
    <row r="166" ht="14.25" customHeight="1">
      <c r="C166" s="74"/>
    </row>
    <row r="167" ht="14.25" customHeight="1">
      <c r="C167" s="74"/>
    </row>
    <row r="168" ht="14.25" customHeight="1">
      <c r="C168" s="74"/>
    </row>
    <row r="169" ht="14.25" customHeight="1">
      <c r="C169" s="74"/>
    </row>
    <row r="170" ht="14.25" customHeight="1">
      <c r="C170" s="74"/>
    </row>
    <row r="171" ht="14.25" customHeight="1">
      <c r="C171" s="74"/>
    </row>
    <row r="172" ht="14.25" customHeight="1">
      <c r="C172" s="74"/>
    </row>
    <row r="173" ht="14.25" customHeight="1">
      <c r="C173" s="74"/>
    </row>
    <row r="174" ht="14.25" customHeight="1">
      <c r="C174" s="74"/>
    </row>
    <row r="175" ht="14.25" customHeight="1">
      <c r="C175" s="74"/>
    </row>
    <row r="176" ht="14.25" customHeight="1">
      <c r="C176" s="74"/>
    </row>
    <row r="177" ht="14.25" customHeight="1">
      <c r="C177" s="74"/>
    </row>
    <row r="178" ht="14.25" customHeight="1">
      <c r="C178" s="74"/>
    </row>
    <row r="179" ht="14.25" customHeight="1">
      <c r="C179" s="74"/>
    </row>
    <row r="180" ht="14.25" customHeight="1">
      <c r="C180" s="74"/>
    </row>
    <row r="181" ht="14.25" customHeight="1">
      <c r="C181" s="74"/>
    </row>
    <row r="182" ht="14.25" customHeight="1">
      <c r="C182" s="74"/>
    </row>
    <row r="183" ht="14.25" customHeight="1">
      <c r="C183" s="74"/>
    </row>
    <row r="184" ht="14.25" customHeight="1">
      <c r="C184" s="74"/>
    </row>
    <row r="185" ht="14.25" customHeight="1">
      <c r="C185" s="74"/>
    </row>
    <row r="186" ht="14.25" customHeight="1">
      <c r="C186" s="74"/>
    </row>
    <row r="187" ht="14.25" customHeight="1">
      <c r="C187" s="74"/>
    </row>
    <row r="188" ht="14.25" customHeight="1">
      <c r="C188" s="74"/>
    </row>
    <row r="189" ht="14.25" customHeight="1">
      <c r="C189" s="74"/>
    </row>
    <row r="190" ht="14.25" customHeight="1">
      <c r="C190" s="74"/>
    </row>
    <row r="191" ht="14.25" customHeight="1">
      <c r="C191" s="74"/>
    </row>
    <row r="192" ht="14.25" customHeight="1">
      <c r="C192" s="74"/>
    </row>
    <row r="193" ht="14.25" customHeight="1">
      <c r="C193" s="74"/>
    </row>
    <row r="194" ht="14.25" customHeight="1">
      <c r="C194" s="74"/>
    </row>
    <row r="195" ht="14.25" customHeight="1">
      <c r="C195" s="74"/>
    </row>
    <row r="196" ht="14.25" customHeight="1">
      <c r="C196" s="74"/>
    </row>
    <row r="197" ht="14.25" customHeight="1">
      <c r="C197" s="74"/>
    </row>
    <row r="198" ht="14.25" customHeight="1">
      <c r="C198" s="74"/>
    </row>
    <row r="199" ht="14.25" customHeight="1">
      <c r="C199" s="74"/>
    </row>
    <row r="200" ht="14.25" customHeight="1">
      <c r="C200" s="74"/>
    </row>
    <row r="201" ht="14.25" customHeight="1">
      <c r="C201" s="74"/>
    </row>
    <row r="202" ht="14.25" customHeight="1">
      <c r="C202" s="74"/>
    </row>
    <row r="203" ht="14.25" customHeight="1">
      <c r="C203" s="74"/>
    </row>
    <row r="204" ht="14.25" customHeight="1">
      <c r="C204" s="74"/>
    </row>
    <row r="205" ht="14.25" customHeight="1">
      <c r="C205" s="74"/>
    </row>
    <row r="206" ht="14.25" customHeight="1">
      <c r="C206" s="74"/>
    </row>
    <row r="207" ht="14.25" customHeight="1">
      <c r="C207" s="74"/>
    </row>
    <row r="208" ht="14.25" customHeight="1">
      <c r="C208" s="74"/>
    </row>
    <row r="209" ht="14.25" customHeight="1">
      <c r="C209" s="74"/>
    </row>
    <row r="210" ht="14.25" customHeight="1">
      <c r="C210" s="74"/>
    </row>
    <row r="211" ht="14.25" customHeight="1">
      <c r="C211" s="74"/>
    </row>
    <row r="212" ht="14.25" customHeight="1">
      <c r="C212" s="74"/>
    </row>
    <row r="213" ht="14.25" customHeight="1">
      <c r="C213" s="74"/>
    </row>
    <row r="214" ht="14.25" customHeight="1">
      <c r="C214" s="74"/>
    </row>
    <row r="215" ht="14.25" customHeight="1">
      <c r="C215" s="74"/>
    </row>
    <row r="216" ht="14.25" customHeight="1">
      <c r="C216" s="74"/>
    </row>
    <row r="217" ht="14.25" customHeight="1">
      <c r="C217" s="74"/>
    </row>
    <row r="218" ht="14.25" customHeight="1">
      <c r="C218" s="74"/>
    </row>
    <row r="219" ht="14.25" customHeight="1">
      <c r="C219" s="74"/>
    </row>
    <row r="220" ht="14.25" customHeight="1">
      <c r="C220" s="74"/>
    </row>
    <row r="221" ht="14.25" customHeight="1">
      <c r="C221" s="74"/>
    </row>
    <row r="222" ht="14.25" customHeight="1">
      <c r="C222" s="74"/>
    </row>
    <row r="223" ht="14.25" customHeight="1">
      <c r="C223" s="74"/>
    </row>
    <row r="224" ht="14.25" customHeight="1">
      <c r="C224" s="74"/>
    </row>
    <row r="225" ht="14.25" customHeight="1">
      <c r="C225" s="74"/>
    </row>
    <row r="226" ht="14.25" customHeight="1">
      <c r="C226" s="74"/>
    </row>
    <row r="227" ht="14.25" customHeight="1">
      <c r="C227" s="74"/>
    </row>
    <row r="228" ht="14.25" customHeight="1">
      <c r="C228" s="74"/>
    </row>
    <row r="229" ht="14.25" customHeight="1">
      <c r="C229" s="74"/>
    </row>
    <row r="230" ht="14.25" customHeight="1">
      <c r="C230" s="74"/>
    </row>
    <row r="231" ht="14.25" customHeight="1">
      <c r="C231" s="74"/>
    </row>
    <row r="232" ht="14.25" customHeight="1">
      <c r="C232" s="74"/>
    </row>
    <row r="233" ht="14.25" customHeight="1">
      <c r="C233" s="74"/>
    </row>
    <row r="234" ht="14.25" customHeight="1">
      <c r="C234" s="74"/>
    </row>
    <row r="235" ht="14.25" customHeight="1">
      <c r="C235" s="74"/>
    </row>
    <row r="236" ht="14.25" customHeight="1">
      <c r="C236" s="74"/>
    </row>
    <row r="237" ht="14.25" customHeight="1">
      <c r="C237" s="74"/>
    </row>
    <row r="238" ht="14.25" customHeight="1">
      <c r="C238" s="74"/>
    </row>
    <row r="239" ht="14.25" customHeight="1">
      <c r="C239" s="74"/>
    </row>
    <row r="240" ht="14.25" customHeight="1">
      <c r="C240" s="74"/>
    </row>
    <row r="241" ht="14.25" customHeight="1">
      <c r="C241" s="74"/>
    </row>
    <row r="242" ht="14.25" customHeight="1">
      <c r="C242" s="74"/>
    </row>
    <row r="243" ht="14.25" customHeight="1">
      <c r="C243" s="74"/>
    </row>
    <row r="244" ht="14.25" customHeight="1">
      <c r="C244" s="74"/>
    </row>
    <row r="245" ht="14.25" customHeight="1">
      <c r="C245" s="74"/>
    </row>
    <row r="246" ht="14.25" customHeight="1">
      <c r="C246" s="74"/>
    </row>
    <row r="247" ht="14.25" customHeight="1">
      <c r="C247" s="74"/>
    </row>
    <row r="248" ht="14.25" customHeight="1">
      <c r="C248" s="74"/>
    </row>
    <row r="249" ht="14.25" customHeight="1">
      <c r="C249" s="74"/>
    </row>
    <row r="250" ht="14.25" customHeight="1">
      <c r="C250" s="74"/>
    </row>
    <row r="251" ht="14.25" customHeight="1">
      <c r="C251" s="74"/>
    </row>
    <row r="252" ht="14.25" customHeight="1">
      <c r="C252" s="74"/>
    </row>
    <row r="253" ht="14.25" customHeight="1">
      <c r="C253" s="74"/>
    </row>
    <row r="254" ht="14.25" customHeight="1">
      <c r="C254" s="74"/>
    </row>
    <row r="255" ht="14.25" customHeight="1">
      <c r="C255" s="74"/>
    </row>
    <row r="256" ht="14.25" customHeight="1">
      <c r="C256" s="74"/>
    </row>
    <row r="257" ht="14.25" customHeight="1">
      <c r="C257" s="74"/>
    </row>
    <row r="258" ht="14.25" customHeight="1">
      <c r="C258" s="74"/>
    </row>
    <row r="259" ht="14.25" customHeight="1">
      <c r="C259" s="74"/>
    </row>
    <row r="260" ht="14.25" customHeight="1">
      <c r="C260" s="74"/>
    </row>
    <row r="261" ht="14.25" customHeight="1">
      <c r="C261" s="74"/>
    </row>
    <row r="262" ht="14.25" customHeight="1">
      <c r="C262" s="74"/>
    </row>
    <row r="263" ht="14.25" customHeight="1">
      <c r="C263" s="74"/>
    </row>
    <row r="264" ht="14.25" customHeight="1">
      <c r="C264" s="74"/>
    </row>
    <row r="265" ht="14.25" customHeight="1">
      <c r="C265" s="74"/>
    </row>
    <row r="266" ht="14.25" customHeight="1">
      <c r="C266" s="74"/>
    </row>
    <row r="267" ht="14.25" customHeight="1">
      <c r="C267" s="74"/>
    </row>
    <row r="268" ht="14.25" customHeight="1">
      <c r="C268" s="74"/>
    </row>
    <row r="269" ht="14.25" customHeight="1">
      <c r="C269" s="74"/>
    </row>
    <row r="270" ht="14.25" customHeight="1">
      <c r="C270" s="74"/>
    </row>
    <row r="271" ht="14.25" customHeight="1">
      <c r="C271" s="74"/>
    </row>
    <row r="272" ht="14.25" customHeight="1">
      <c r="C272" s="74"/>
    </row>
    <row r="273" ht="14.25" customHeight="1">
      <c r="C273" s="74"/>
    </row>
    <row r="274" ht="14.25" customHeight="1">
      <c r="C274" s="74"/>
    </row>
    <row r="275" ht="14.25" customHeight="1">
      <c r="C275" s="74"/>
    </row>
    <row r="276" ht="14.25" customHeight="1">
      <c r="C276" s="74"/>
    </row>
    <row r="277" ht="14.25" customHeight="1">
      <c r="C277" s="74"/>
    </row>
    <row r="278" ht="14.25" customHeight="1">
      <c r="C278" s="74"/>
    </row>
    <row r="279" ht="14.25" customHeight="1">
      <c r="C279" s="74"/>
    </row>
    <row r="280" ht="14.25" customHeight="1">
      <c r="C280" s="74"/>
    </row>
    <row r="281" ht="14.25" customHeight="1">
      <c r="C281" s="74"/>
    </row>
    <row r="282" ht="14.25" customHeight="1">
      <c r="C282" s="74"/>
    </row>
    <row r="283" ht="14.25" customHeight="1">
      <c r="C283" s="74"/>
    </row>
    <row r="284" ht="14.25" customHeight="1">
      <c r="C284" s="74"/>
    </row>
    <row r="285" ht="14.25" customHeight="1">
      <c r="C285" s="74"/>
    </row>
    <row r="286" ht="14.25" customHeight="1">
      <c r="C286" s="74"/>
    </row>
    <row r="287" ht="14.25" customHeight="1">
      <c r="C287" s="74"/>
    </row>
    <row r="288" ht="14.25" customHeight="1">
      <c r="C288" s="74"/>
    </row>
    <row r="289" ht="14.25" customHeight="1">
      <c r="C289" s="74"/>
    </row>
    <row r="290" ht="14.25" customHeight="1">
      <c r="C290" s="74"/>
    </row>
    <row r="291" ht="14.25" customHeight="1">
      <c r="C291" s="74"/>
    </row>
    <row r="292" ht="14.25" customHeight="1">
      <c r="C292" s="74"/>
    </row>
    <row r="293" ht="14.25" customHeight="1">
      <c r="C293" s="74"/>
    </row>
    <row r="294" ht="14.25" customHeight="1">
      <c r="C294" s="74"/>
    </row>
    <row r="295" ht="14.25" customHeight="1">
      <c r="C295" s="74"/>
    </row>
    <row r="296" ht="14.25" customHeight="1">
      <c r="C296" s="74"/>
    </row>
    <row r="297" ht="14.25" customHeight="1">
      <c r="C297" s="74"/>
    </row>
    <row r="298" ht="14.25" customHeight="1">
      <c r="C298" s="74"/>
    </row>
    <row r="299" ht="14.25" customHeight="1">
      <c r="C299" s="74"/>
    </row>
    <row r="300" ht="14.25" customHeight="1">
      <c r="C300" s="74"/>
    </row>
    <row r="301" ht="14.25" customHeight="1">
      <c r="C301" s="74"/>
    </row>
    <row r="302" ht="14.25" customHeight="1">
      <c r="C302" s="74"/>
    </row>
    <row r="303" ht="14.25" customHeight="1">
      <c r="C303" s="74"/>
    </row>
    <row r="304" ht="14.25" customHeight="1">
      <c r="C304" s="74"/>
    </row>
    <row r="305" ht="14.25" customHeight="1">
      <c r="C305" s="74"/>
    </row>
    <row r="306" ht="14.25" customHeight="1">
      <c r="C306" s="74"/>
    </row>
    <row r="307" ht="14.25" customHeight="1">
      <c r="C307" s="74"/>
    </row>
    <row r="308" ht="14.25" customHeight="1">
      <c r="C308" s="74"/>
    </row>
    <row r="309" ht="14.25" customHeight="1">
      <c r="C309" s="74"/>
    </row>
    <row r="310" ht="14.25" customHeight="1">
      <c r="C310" s="74"/>
    </row>
    <row r="311" ht="14.25" customHeight="1">
      <c r="C311" s="74"/>
    </row>
    <row r="312" ht="14.25" customHeight="1">
      <c r="C312" s="74"/>
    </row>
    <row r="313" ht="14.25" customHeight="1">
      <c r="C313" s="74"/>
    </row>
    <row r="314" ht="14.25" customHeight="1">
      <c r="C314" s="74"/>
    </row>
    <row r="315" ht="14.25" customHeight="1">
      <c r="C315" s="74"/>
    </row>
    <row r="316" ht="14.25" customHeight="1">
      <c r="C316" s="74"/>
    </row>
    <row r="317" ht="14.25" customHeight="1">
      <c r="C317" s="74"/>
    </row>
    <row r="318" ht="14.25" customHeight="1">
      <c r="C318" s="74"/>
    </row>
    <row r="319" ht="14.25" customHeight="1">
      <c r="C319" s="74"/>
    </row>
    <row r="320" ht="14.25" customHeight="1">
      <c r="C320" s="74"/>
    </row>
    <row r="321" ht="14.25" customHeight="1">
      <c r="C321" s="74"/>
    </row>
    <row r="322" ht="14.25" customHeight="1">
      <c r="C322" s="74"/>
    </row>
    <row r="323" ht="14.25" customHeight="1">
      <c r="C323" s="74"/>
    </row>
    <row r="324" ht="14.25" customHeight="1">
      <c r="C324" s="74"/>
    </row>
    <row r="325" ht="14.25" customHeight="1">
      <c r="C325" s="74"/>
    </row>
    <row r="326" ht="14.25" customHeight="1">
      <c r="C326" s="74"/>
    </row>
    <row r="327" ht="14.25" customHeight="1">
      <c r="C327" s="74"/>
    </row>
    <row r="328" ht="14.25" customHeight="1">
      <c r="C328" s="74"/>
    </row>
    <row r="329" ht="14.25" customHeight="1">
      <c r="C329" s="74"/>
    </row>
    <row r="330" ht="14.25" customHeight="1">
      <c r="C330" s="74"/>
    </row>
    <row r="331" ht="14.25" customHeight="1">
      <c r="C331" s="74"/>
    </row>
    <row r="332" ht="14.25" customHeight="1">
      <c r="C332" s="74"/>
    </row>
    <row r="333" ht="14.25" customHeight="1">
      <c r="C333" s="74"/>
    </row>
    <row r="334" ht="14.25" customHeight="1">
      <c r="C334" s="74"/>
    </row>
    <row r="335" ht="14.25" customHeight="1">
      <c r="C335" s="74"/>
    </row>
    <row r="336" ht="14.25" customHeight="1">
      <c r="C336" s="74"/>
    </row>
    <row r="337" ht="14.25" customHeight="1">
      <c r="C337" s="74"/>
    </row>
    <row r="338" ht="14.25" customHeight="1">
      <c r="C338" s="74"/>
    </row>
    <row r="339" ht="14.25" customHeight="1">
      <c r="C339" s="74"/>
    </row>
    <row r="340" ht="14.25" customHeight="1">
      <c r="C340" s="74"/>
    </row>
    <row r="341" ht="14.25" customHeight="1">
      <c r="C341" s="74"/>
    </row>
    <row r="342" ht="14.25" customHeight="1">
      <c r="C342" s="74"/>
    </row>
    <row r="343" ht="14.25" customHeight="1">
      <c r="C343" s="74"/>
    </row>
    <row r="344" ht="14.25" customHeight="1">
      <c r="C344" s="74"/>
    </row>
    <row r="345" ht="14.25" customHeight="1">
      <c r="C345" s="74"/>
    </row>
    <row r="346" ht="14.25" customHeight="1">
      <c r="C346" s="74"/>
    </row>
    <row r="347" ht="14.25" customHeight="1">
      <c r="C347" s="74"/>
    </row>
    <row r="348" ht="14.25" customHeight="1">
      <c r="C348" s="74"/>
    </row>
    <row r="349" ht="14.25" customHeight="1">
      <c r="C349" s="74"/>
    </row>
    <row r="350" ht="14.25" customHeight="1">
      <c r="C350" s="74"/>
    </row>
    <row r="351" ht="14.25" customHeight="1">
      <c r="C351" s="74"/>
    </row>
    <row r="352" ht="14.25" customHeight="1">
      <c r="C352" s="74"/>
    </row>
    <row r="353" ht="14.25" customHeight="1">
      <c r="C353" s="74"/>
    </row>
    <row r="354" ht="14.25" customHeight="1">
      <c r="C354" s="74"/>
    </row>
    <row r="355" ht="14.25" customHeight="1">
      <c r="C355" s="74"/>
    </row>
    <row r="356" ht="14.25" customHeight="1">
      <c r="C356" s="74"/>
    </row>
    <row r="357" ht="14.25" customHeight="1">
      <c r="C357" s="74"/>
    </row>
    <row r="358" ht="14.25" customHeight="1">
      <c r="C358" s="74"/>
    </row>
    <row r="359" ht="14.25" customHeight="1">
      <c r="C359" s="74"/>
    </row>
    <row r="360" ht="14.25" customHeight="1">
      <c r="C360" s="74"/>
    </row>
    <row r="361" ht="14.25" customHeight="1">
      <c r="C361" s="74"/>
    </row>
    <row r="362" ht="14.25" customHeight="1">
      <c r="C362" s="74"/>
    </row>
    <row r="363" ht="14.25" customHeight="1">
      <c r="C363" s="74"/>
    </row>
    <row r="364" ht="14.25" customHeight="1">
      <c r="C364" s="74"/>
    </row>
    <row r="365" ht="14.25" customHeight="1">
      <c r="C365" s="74"/>
    </row>
    <row r="366" ht="14.25" customHeight="1">
      <c r="C366" s="74"/>
    </row>
    <row r="367" ht="14.25" customHeight="1">
      <c r="C367" s="74"/>
    </row>
    <row r="368" ht="14.25" customHeight="1">
      <c r="C368" s="74"/>
    </row>
    <row r="369" ht="14.25" customHeight="1">
      <c r="C369" s="74"/>
    </row>
    <row r="370" ht="14.25" customHeight="1">
      <c r="C370" s="74"/>
    </row>
    <row r="371" ht="14.25" customHeight="1">
      <c r="C371" s="74"/>
    </row>
    <row r="372" ht="14.25" customHeight="1">
      <c r="C372" s="74"/>
    </row>
    <row r="373" ht="14.25" customHeight="1">
      <c r="C373" s="74"/>
    </row>
    <row r="374" ht="14.25" customHeight="1">
      <c r="C374" s="74"/>
    </row>
    <row r="375" ht="14.25" customHeight="1">
      <c r="C375" s="74"/>
    </row>
    <row r="376" ht="14.25" customHeight="1">
      <c r="C376" s="74"/>
    </row>
    <row r="377" ht="14.25" customHeight="1">
      <c r="C377" s="74"/>
    </row>
    <row r="378" ht="14.25" customHeight="1">
      <c r="C378" s="74"/>
    </row>
    <row r="379" ht="14.25" customHeight="1">
      <c r="C379" s="74"/>
    </row>
    <row r="380" ht="14.25" customHeight="1">
      <c r="C380" s="74"/>
    </row>
    <row r="381" ht="14.25" customHeight="1">
      <c r="C381" s="74"/>
    </row>
    <row r="382" ht="14.25" customHeight="1">
      <c r="C382" s="74"/>
    </row>
    <row r="383" ht="14.25" customHeight="1">
      <c r="C383" s="74"/>
    </row>
    <row r="384" ht="14.25" customHeight="1">
      <c r="C384" s="74"/>
    </row>
    <row r="385" ht="14.25" customHeight="1">
      <c r="C385" s="74"/>
    </row>
    <row r="386" ht="14.25" customHeight="1">
      <c r="C386" s="74"/>
    </row>
    <row r="387" ht="14.25" customHeight="1">
      <c r="C387" s="74"/>
    </row>
    <row r="388" ht="14.25" customHeight="1">
      <c r="C388" s="74"/>
    </row>
    <row r="389" ht="14.25" customHeight="1">
      <c r="C389" s="74"/>
    </row>
    <row r="390" ht="14.25" customHeight="1">
      <c r="C390" s="74"/>
    </row>
    <row r="391" ht="14.25" customHeight="1">
      <c r="C391" s="74"/>
    </row>
    <row r="392" ht="14.25" customHeight="1">
      <c r="C392" s="74"/>
    </row>
    <row r="393" ht="14.25" customHeight="1">
      <c r="C393" s="74"/>
    </row>
    <row r="394" ht="14.25" customHeight="1">
      <c r="C394" s="74"/>
    </row>
    <row r="395" ht="14.25" customHeight="1">
      <c r="C395" s="74"/>
    </row>
    <row r="396" ht="14.25" customHeight="1">
      <c r="C396" s="74"/>
    </row>
    <row r="397" ht="14.25" customHeight="1">
      <c r="C397" s="74"/>
    </row>
    <row r="398" ht="14.25" customHeight="1">
      <c r="C398" s="74"/>
    </row>
    <row r="399" ht="14.25" customHeight="1">
      <c r="C399" s="74"/>
    </row>
    <row r="400" ht="14.25" customHeight="1">
      <c r="C400" s="74"/>
    </row>
    <row r="401" ht="14.25" customHeight="1">
      <c r="C401" s="74"/>
    </row>
    <row r="402" ht="14.25" customHeight="1">
      <c r="C402" s="74"/>
    </row>
    <row r="403" ht="14.25" customHeight="1">
      <c r="C403" s="74"/>
    </row>
    <row r="404" ht="14.25" customHeight="1">
      <c r="C404" s="74"/>
    </row>
    <row r="405" ht="14.25" customHeight="1">
      <c r="C405" s="74"/>
    </row>
    <row r="406" ht="14.25" customHeight="1">
      <c r="C406" s="74"/>
    </row>
    <row r="407" ht="14.25" customHeight="1">
      <c r="C407" s="74"/>
    </row>
    <row r="408" ht="14.25" customHeight="1">
      <c r="C408" s="74"/>
    </row>
    <row r="409" ht="14.25" customHeight="1">
      <c r="C409" s="74"/>
    </row>
    <row r="410" ht="14.25" customHeight="1">
      <c r="C410" s="74"/>
    </row>
    <row r="411" ht="14.25" customHeight="1">
      <c r="C411" s="74"/>
    </row>
    <row r="412" ht="14.25" customHeight="1">
      <c r="C412" s="74"/>
    </row>
    <row r="413" ht="14.25" customHeight="1">
      <c r="C413" s="74"/>
    </row>
    <row r="414" ht="14.25" customHeight="1">
      <c r="C414" s="74"/>
    </row>
    <row r="415" ht="14.25" customHeight="1">
      <c r="C415" s="74"/>
    </row>
    <row r="416" ht="14.25" customHeight="1">
      <c r="C416" s="74"/>
    </row>
    <row r="417" ht="14.25" customHeight="1">
      <c r="C417" s="74"/>
    </row>
    <row r="418" ht="14.25" customHeight="1">
      <c r="C418" s="74"/>
    </row>
    <row r="419" ht="14.25" customHeight="1">
      <c r="C419" s="74"/>
    </row>
    <row r="420" ht="14.25" customHeight="1">
      <c r="C420" s="74"/>
    </row>
    <row r="421" ht="14.25" customHeight="1">
      <c r="C421" s="74"/>
    </row>
    <row r="422" ht="14.25" customHeight="1">
      <c r="C422" s="74"/>
    </row>
    <row r="423" ht="14.25" customHeight="1">
      <c r="C423" s="74"/>
    </row>
    <row r="424" ht="14.25" customHeight="1">
      <c r="C424" s="74"/>
    </row>
    <row r="425" ht="14.25" customHeight="1">
      <c r="C425" s="74"/>
    </row>
    <row r="426" ht="14.25" customHeight="1">
      <c r="C426" s="74"/>
    </row>
    <row r="427" ht="14.25" customHeight="1">
      <c r="C427" s="74"/>
    </row>
    <row r="428" ht="14.25" customHeight="1">
      <c r="C428" s="74"/>
    </row>
    <row r="429" ht="14.25" customHeight="1">
      <c r="C429" s="74"/>
    </row>
    <row r="430" ht="14.25" customHeight="1">
      <c r="C430" s="74"/>
    </row>
    <row r="431" ht="14.25" customHeight="1">
      <c r="C431" s="74"/>
    </row>
    <row r="432" ht="14.25" customHeight="1">
      <c r="C432" s="74"/>
    </row>
    <row r="433" ht="14.25" customHeight="1">
      <c r="C433" s="74"/>
    </row>
    <row r="434" ht="14.25" customHeight="1">
      <c r="C434" s="74"/>
    </row>
    <row r="435" ht="14.25" customHeight="1">
      <c r="C435" s="74"/>
    </row>
    <row r="436" ht="14.25" customHeight="1">
      <c r="C436" s="74"/>
    </row>
    <row r="437" ht="14.25" customHeight="1">
      <c r="C437" s="74"/>
    </row>
    <row r="438" ht="14.25" customHeight="1">
      <c r="C438" s="74"/>
    </row>
    <row r="439" ht="14.25" customHeight="1">
      <c r="C439" s="74"/>
    </row>
    <row r="440" ht="14.25" customHeight="1">
      <c r="C440" s="74"/>
    </row>
    <row r="441" ht="14.25" customHeight="1">
      <c r="C441" s="74"/>
    </row>
    <row r="442" ht="14.25" customHeight="1">
      <c r="C442" s="74"/>
    </row>
    <row r="443" ht="14.25" customHeight="1">
      <c r="C443" s="74"/>
    </row>
    <row r="444" ht="14.25" customHeight="1">
      <c r="C444" s="74"/>
    </row>
    <row r="445" ht="14.25" customHeight="1">
      <c r="C445" s="74"/>
    </row>
    <row r="446" ht="14.25" customHeight="1">
      <c r="C446" s="74"/>
    </row>
    <row r="447" ht="14.25" customHeight="1">
      <c r="C447" s="74"/>
    </row>
    <row r="448" ht="14.25" customHeight="1">
      <c r="C448" s="74"/>
    </row>
    <row r="449" ht="14.25" customHeight="1">
      <c r="C449" s="74"/>
    </row>
    <row r="450" ht="14.25" customHeight="1">
      <c r="C450" s="74"/>
    </row>
    <row r="451" ht="14.25" customHeight="1">
      <c r="C451" s="74"/>
    </row>
    <row r="452" ht="14.25" customHeight="1">
      <c r="C452" s="74"/>
    </row>
    <row r="453" ht="14.25" customHeight="1">
      <c r="C453" s="74"/>
    </row>
    <row r="454" ht="14.25" customHeight="1">
      <c r="C454" s="74"/>
    </row>
    <row r="455" ht="14.25" customHeight="1">
      <c r="C455" s="74"/>
    </row>
    <row r="456" ht="14.25" customHeight="1">
      <c r="C456" s="74"/>
    </row>
    <row r="457" ht="14.25" customHeight="1">
      <c r="C457" s="74"/>
    </row>
    <row r="458" ht="14.25" customHeight="1">
      <c r="C458" s="74"/>
    </row>
    <row r="459" ht="14.25" customHeight="1">
      <c r="C459" s="74"/>
    </row>
    <row r="460" ht="14.25" customHeight="1">
      <c r="C460" s="74"/>
    </row>
    <row r="461" ht="14.25" customHeight="1">
      <c r="C461" s="74"/>
    </row>
    <row r="462" ht="14.25" customHeight="1">
      <c r="C462" s="74"/>
    </row>
    <row r="463" ht="14.25" customHeight="1">
      <c r="C463" s="74"/>
    </row>
    <row r="464" ht="14.25" customHeight="1">
      <c r="C464" s="74"/>
    </row>
    <row r="465" ht="14.25" customHeight="1">
      <c r="C465" s="74"/>
    </row>
    <row r="466" ht="14.25" customHeight="1">
      <c r="C466" s="74"/>
    </row>
    <row r="467" ht="14.25" customHeight="1">
      <c r="C467" s="74"/>
    </row>
    <row r="468" ht="14.25" customHeight="1">
      <c r="C468" s="74"/>
    </row>
    <row r="469" ht="14.25" customHeight="1">
      <c r="C469" s="74"/>
    </row>
    <row r="470" ht="14.25" customHeight="1">
      <c r="C470" s="74"/>
    </row>
    <row r="471" ht="14.25" customHeight="1">
      <c r="C471" s="74"/>
    </row>
    <row r="472" ht="14.25" customHeight="1">
      <c r="C472" s="74"/>
    </row>
    <row r="473" ht="14.25" customHeight="1">
      <c r="C473" s="74"/>
    </row>
    <row r="474" ht="14.25" customHeight="1">
      <c r="C474" s="74"/>
    </row>
    <row r="475" ht="14.25" customHeight="1">
      <c r="C475" s="74"/>
    </row>
    <row r="476" ht="14.25" customHeight="1">
      <c r="C476" s="74"/>
    </row>
    <row r="477" ht="14.25" customHeight="1">
      <c r="C477" s="74"/>
    </row>
    <row r="478" ht="14.25" customHeight="1">
      <c r="C478" s="74"/>
    </row>
    <row r="479" ht="14.25" customHeight="1">
      <c r="C479" s="74"/>
    </row>
    <row r="480" ht="14.25" customHeight="1">
      <c r="C480" s="74"/>
    </row>
    <row r="481" ht="14.25" customHeight="1">
      <c r="C481" s="74"/>
    </row>
    <row r="482" ht="14.25" customHeight="1">
      <c r="C482" s="74"/>
    </row>
    <row r="483" ht="14.25" customHeight="1">
      <c r="C483" s="74"/>
    </row>
    <row r="484" ht="14.25" customHeight="1">
      <c r="C484" s="74"/>
    </row>
    <row r="485" ht="14.25" customHeight="1">
      <c r="C485" s="74"/>
    </row>
    <row r="486" ht="14.25" customHeight="1">
      <c r="C486" s="74"/>
    </row>
    <row r="487" ht="14.25" customHeight="1">
      <c r="C487" s="74"/>
    </row>
    <row r="488" ht="14.25" customHeight="1">
      <c r="C488" s="74"/>
    </row>
    <row r="489" ht="14.25" customHeight="1">
      <c r="C489" s="74"/>
    </row>
    <row r="490" ht="14.25" customHeight="1">
      <c r="C490" s="74"/>
    </row>
    <row r="491" ht="14.25" customHeight="1">
      <c r="C491" s="74"/>
    </row>
    <row r="492" ht="14.25" customHeight="1">
      <c r="C492" s="74"/>
    </row>
    <row r="493" ht="14.25" customHeight="1">
      <c r="C493" s="74"/>
    </row>
    <row r="494" ht="14.25" customHeight="1">
      <c r="C494" s="74"/>
    </row>
    <row r="495" ht="14.25" customHeight="1">
      <c r="C495" s="74"/>
    </row>
    <row r="496" ht="14.25" customHeight="1">
      <c r="C496" s="74"/>
    </row>
    <row r="497" ht="14.25" customHeight="1">
      <c r="C497" s="74"/>
    </row>
    <row r="498" ht="14.25" customHeight="1">
      <c r="C498" s="74"/>
    </row>
    <row r="499" ht="14.25" customHeight="1">
      <c r="C499" s="74"/>
    </row>
    <row r="500" ht="14.25" customHeight="1">
      <c r="C500" s="74"/>
    </row>
    <row r="501" ht="14.25" customHeight="1">
      <c r="C501" s="74"/>
    </row>
    <row r="502" ht="14.25" customHeight="1">
      <c r="C502" s="74"/>
    </row>
    <row r="503" ht="14.25" customHeight="1">
      <c r="C503" s="74"/>
    </row>
    <row r="504" ht="14.25" customHeight="1">
      <c r="C504" s="74"/>
    </row>
    <row r="505" ht="14.25" customHeight="1">
      <c r="C505" s="74"/>
    </row>
    <row r="506" ht="14.25" customHeight="1">
      <c r="C506" s="74"/>
    </row>
    <row r="507" ht="14.25" customHeight="1">
      <c r="C507" s="74"/>
    </row>
    <row r="508" ht="14.25" customHeight="1">
      <c r="C508" s="74"/>
    </row>
    <row r="509" ht="14.25" customHeight="1">
      <c r="C509" s="74"/>
    </row>
    <row r="510" ht="14.25" customHeight="1">
      <c r="C510" s="74"/>
    </row>
    <row r="511" ht="14.25" customHeight="1">
      <c r="C511" s="74"/>
    </row>
    <row r="512" ht="14.25" customHeight="1">
      <c r="C512" s="74"/>
    </row>
    <row r="513" ht="14.25" customHeight="1">
      <c r="C513" s="74"/>
    </row>
    <row r="514" ht="14.25" customHeight="1">
      <c r="C514" s="74"/>
    </row>
    <row r="515" ht="14.25" customHeight="1">
      <c r="C515" s="74"/>
    </row>
    <row r="516" ht="14.25" customHeight="1">
      <c r="C516" s="74"/>
    </row>
    <row r="517" ht="14.25" customHeight="1">
      <c r="C517" s="74"/>
    </row>
    <row r="518" ht="14.25" customHeight="1">
      <c r="C518" s="74"/>
    </row>
    <row r="519" ht="14.25" customHeight="1">
      <c r="C519" s="74"/>
    </row>
    <row r="520" ht="14.25" customHeight="1">
      <c r="C520" s="74"/>
    </row>
    <row r="521" ht="14.25" customHeight="1">
      <c r="C521" s="74"/>
    </row>
    <row r="522" ht="14.25" customHeight="1">
      <c r="C522" s="74"/>
    </row>
    <row r="523" ht="14.25" customHeight="1">
      <c r="C523" s="74"/>
    </row>
    <row r="524" ht="14.25" customHeight="1">
      <c r="C524" s="74"/>
    </row>
    <row r="525" ht="14.25" customHeight="1">
      <c r="C525" s="74"/>
    </row>
    <row r="526" ht="14.25" customHeight="1">
      <c r="C526" s="74"/>
    </row>
    <row r="527" ht="14.25" customHeight="1">
      <c r="C527" s="74"/>
    </row>
    <row r="528" ht="14.25" customHeight="1">
      <c r="C528" s="74"/>
    </row>
    <row r="529" ht="14.25" customHeight="1">
      <c r="C529" s="74"/>
    </row>
    <row r="530" ht="14.25" customHeight="1">
      <c r="C530" s="74"/>
    </row>
    <row r="531" ht="14.25" customHeight="1">
      <c r="C531" s="74"/>
    </row>
    <row r="532" ht="14.25" customHeight="1">
      <c r="C532" s="74"/>
    </row>
    <row r="533" ht="14.25" customHeight="1">
      <c r="C533" s="74"/>
    </row>
    <row r="534" ht="14.25" customHeight="1">
      <c r="C534" s="74"/>
    </row>
    <row r="535" ht="14.25" customHeight="1">
      <c r="C535" s="74"/>
    </row>
    <row r="536" ht="14.25" customHeight="1">
      <c r="C536" s="74"/>
    </row>
    <row r="537" ht="14.25" customHeight="1">
      <c r="C537" s="74"/>
    </row>
    <row r="538" ht="14.25" customHeight="1">
      <c r="C538" s="74"/>
    </row>
    <row r="539" ht="14.25" customHeight="1">
      <c r="C539" s="74"/>
    </row>
    <row r="540" ht="14.25" customHeight="1">
      <c r="C540" s="74"/>
    </row>
    <row r="541" ht="14.25" customHeight="1">
      <c r="C541" s="74"/>
    </row>
    <row r="542" ht="14.25" customHeight="1">
      <c r="C542" s="74"/>
    </row>
    <row r="543" ht="14.25" customHeight="1">
      <c r="C543" s="74"/>
    </row>
    <row r="544" ht="14.25" customHeight="1">
      <c r="C544" s="74"/>
    </row>
    <row r="545" ht="14.25" customHeight="1">
      <c r="C545" s="74"/>
    </row>
    <row r="546" ht="14.25" customHeight="1">
      <c r="C546" s="74"/>
    </row>
    <row r="547" ht="14.25" customHeight="1">
      <c r="C547" s="74"/>
    </row>
    <row r="548" ht="14.25" customHeight="1">
      <c r="C548" s="74"/>
    </row>
    <row r="549" ht="14.25" customHeight="1">
      <c r="C549" s="74"/>
    </row>
    <row r="550" ht="14.25" customHeight="1">
      <c r="C550" s="74"/>
    </row>
    <row r="551" ht="14.25" customHeight="1">
      <c r="C551" s="74"/>
    </row>
    <row r="552" ht="14.25" customHeight="1">
      <c r="C552" s="74"/>
    </row>
    <row r="553" ht="14.25" customHeight="1">
      <c r="C553" s="74"/>
    </row>
    <row r="554" ht="14.25" customHeight="1">
      <c r="C554" s="74"/>
    </row>
    <row r="555" ht="14.25" customHeight="1">
      <c r="C555" s="74"/>
    </row>
    <row r="556" ht="14.25" customHeight="1">
      <c r="C556" s="74"/>
    </row>
    <row r="557" ht="14.25" customHeight="1">
      <c r="C557" s="74"/>
    </row>
    <row r="558" ht="14.25" customHeight="1">
      <c r="C558" s="74"/>
    </row>
    <row r="559" ht="14.25" customHeight="1">
      <c r="C559" s="74"/>
    </row>
    <row r="560" ht="14.25" customHeight="1">
      <c r="C560" s="74"/>
    </row>
    <row r="561" ht="14.25" customHeight="1">
      <c r="C561" s="74"/>
    </row>
    <row r="562" ht="14.25" customHeight="1">
      <c r="C562" s="74"/>
    </row>
    <row r="563" ht="14.25" customHeight="1">
      <c r="C563" s="74"/>
    </row>
    <row r="564" ht="14.25" customHeight="1">
      <c r="C564" s="74"/>
    </row>
    <row r="565" ht="14.25" customHeight="1">
      <c r="C565" s="74"/>
    </row>
    <row r="566" ht="14.25" customHeight="1">
      <c r="C566" s="74"/>
    </row>
    <row r="567" ht="14.25" customHeight="1">
      <c r="C567" s="74"/>
    </row>
    <row r="568" ht="14.25" customHeight="1">
      <c r="C568" s="74"/>
    </row>
    <row r="569" ht="14.25" customHeight="1">
      <c r="C569" s="74"/>
    </row>
    <row r="570" ht="14.25" customHeight="1">
      <c r="C570" s="74"/>
    </row>
    <row r="571" ht="14.25" customHeight="1">
      <c r="C571" s="74"/>
    </row>
    <row r="572" ht="14.25" customHeight="1">
      <c r="C572" s="74"/>
    </row>
    <row r="573" ht="14.25" customHeight="1">
      <c r="C573" s="74"/>
    </row>
    <row r="574" ht="14.25" customHeight="1">
      <c r="C574" s="74"/>
    </row>
    <row r="575" ht="14.25" customHeight="1">
      <c r="C575" s="74"/>
    </row>
    <row r="576" ht="14.25" customHeight="1">
      <c r="C576" s="74"/>
    </row>
    <row r="577" ht="14.25" customHeight="1">
      <c r="C577" s="74"/>
    </row>
    <row r="578" ht="14.25" customHeight="1">
      <c r="C578" s="74"/>
    </row>
    <row r="579" ht="14.25" customHeight="1">
      <c r="C579" s="74"/>
    </row>
    <row r="580" ht="14.25" customHeight="1">
      <c r="C580" s="74"/>
    </row>
    <row r="581" ht="14.25" customHeight="1">
      <c r="C581" s="74"/>
    </row>
    <row r="582" ht="14.25" customHeight="1">
      <c r="C582" s="74"/>
    </row>
    <row r="583" ht="14.25" customHeight="1">
      <c r="C583" s="74"/>
    </row>
    <row r="584" ht="14.25" customHeight="1">
      <c r="C584" s="74"/>
    </row>
    <row r="585" ht="14.25" customHeight="1">
      <c r="C585" s="74"/>
    </row>
    <row r="586" ht="14.25" customHeight="1">
      <c r="C586" s="74"/>
    </row>
    <row r="587" ht="14.25" customHeight="1">
      <c r="C587" s="74"/>
    </row>
    <row r="588" ht="14.25" customHeight="1">
      <c r="C588" s="74"/>
    </row>
    <row r="589" ht="14.25" customHeight="1">
      <c r="C589" s="74"/>
    </row>
    <row r="590" ht="14.25" customHeight="1">
      <c r="C590" s="74"/>
    </row>
    <row r="591" ht="14.25" customHeight="1">
      <c r="C591" s="74"/>
    </row>
    <row r="592" ht="14.25" customHeight="1">
      <c r="C592" s="74"/>
    </row>
    <row r="593" ht="14.25" customHeight="1">
      <c r="C593" s="74"/>
    </row>
    <row r="594" ht="14.25" customHeight="1">
      <c r="C594" s="74"/>
    </row>
    <row r="595" ht="14.25" customHeight="1">
      <c r="C595" s="74"/>
    </row>
    <row r="596" ht="14.25" customHeight="1">
      <c r="C596" s="74"/>
    </row>
    <row r="597" ht="14.25" customHeight="1">
      <c r="C597" s="74"/>
    </row>
    <row r="598" ht="14.25" customHeight="1">
      <c r="C598" s="74"/>
    </row>
    <row r="599" ht="14.25" customHeight="1">
      <c r="C599" s="74"/>
    </row>
    <row r="600" ht="14.25" customHeight="1">
      <c r="C600" s="74"/>
    </row>
    <row r="601" ht="14.25" customHeight="1">
      <c r="C601" s="74"/>
    </row>
    <row r="602" ht="14.25" customHeight="1">
      <c r="C602" s="74"/>
    </row>
    <row r="603" ht="14.25" customHeight="1">
      <c r="C603" s="74"/>
    </row>
    <row r="604" ht="14.25" customHeight="1">
      <c r="C604" s="74"/>
    </row>
    <row r="605" ht="14.25" customHeight="1">
      <c r="C605" s="74"/>
    </row>
    <row r="606" ht="14.25" customHeight="1">
      <c r="C606" s="74"/>
    </row>
    <row r="607" ht="14.25" customHeight="1">
      <c r="C607" s="74"/>
    </row>
    <row r="608" ht="14.25" customHeight="1">
      <c r="C608" s="74"/>
    </row>
    <row r="609" ht="14.25" customHeight="1">
      <c r="C609" s="74"/>
    </row>
    <row r="610" ht="14.25" customHeight="1">
      <c r="C610" s="74"/>
    </row>
    <row r="611" ht="14.25" customHeight="1">
      <c r="C611" s="74"/>
    </row>
    <row r="612" ht="14.25" customHeight="1">
      <c r="C612" s="74"/>
    </row>
    <row r="613" ht="14.25" customHeight="1">
      <c r="C613" s="74"/>
    </row>
    <row r="614" ht="14.25" customHeight="1">
      <c r="C614" s="74"/>
    </row>
    <row r="615" ht="14.25" customHeight="1">
      <c r="C615" s="74"/>
    </row>
    <row r="616" ht="14.25" customHeight="1">
      <c r="C616" s="74"/>
    </row>
    <row r="617" ht="14.25" customHeight="1">
      <c r="C617" s="74"/>
    </row>
    <row r="618" ht="14.25" customHeight="1">
      <c r="C618" s="74"/>
    </row>
    <row r="619" ht="14.25" customHeight="1">
      <c r="C619" s="74"/>
    </row>
    <row r="620" ht="14.25" customHeight="1">
      <c r="C620" s="74"/>
    </row>
    <row r="621" ht="14.25" customHeight="1">
      <c r="C621" s="74"/>
    </row>
    <row r="622" ht="14.25" customHeight="1">
      <c r="C622" s="74"/>
    </row>
    <row r="623" ht="14.25" customHeight="1">
      <c r="C623" s="74"/>
    </row>
    <row r="624" ht="14.25" customHeight="1">
      <c r="C624" s="74"/>
    </row>
    <row r="625" ht="14.25" customHeight="1">
      <c r="C625" s="74"/>
    </row>
    <row r="626" ht="14.25" customHeight="1">
      <c r="C626" s="74"/>
    </row>
    <row r="627" ht="14.25" customHeight="1">
      <c r="C627" s="74"/>
    </row>
    <row r="628" ht="14.25" customHeight="1">
      <c r="C628" s="74"/>
    </row>
    <row r="629" ht="14.25" customHeight="1">
      <c r="C629" s="74"/>
    </row>
    <row r="630" ht="14.25" customHeight="1">
      <c r="C630" s="74"/>
    </row>
    <row r="631" ht="14.25" customHeight="1">
      <c r="C631" s="74"/>
    </row>
    <row r="632" ht="14.25" customHeight="1">
      <c r="C632" s="74"/>
    </row>
    <row r="633" ht="14.25" customHeight="1">
      <c r="C633" s="74"/>
    </row>
    <row r="634" ht="14.25" customHeight="1">
      <c r="C634" s="74"/>
    </row>
    <row r="635" ht="14.25" customHeight="1">
      <c r="C635" s="74"/>
    </row>
    <row r="636" ht="14.25" customHeight="1">
      <c r="C636" s="74"/>
    </row>
    <row r="637" ht="14.25" customHeight="1">
      <c r="C637" s="74"/>
    </row>
    <row r="638" ht="14.25" customHeight="1">
      <c r="C638" s="74"/>
    </row>
    <row r="639" ht="14.25" customHeight="1">
      <c r="C639" s="74"/>
    </row>
    <row r="640" ht="14.25" customHeight="1">
      <c r="C640" s="74"/>
    </row>
    <row r="641" ht="14.25" customHeight="1">
      <c r="C641" s="74"/>
    </row>
    <row r="642" ht="14.25" customHeight="1">
      <c r="C642" s="74"/>
    </row>
    <row r="643" ht="14.25" customHeight="1">
      <c r="C643" s="74"/>
    </row>
    <row r="644" ht="14.25" customHeight="1">
      <c r="C644" s="74"/>
    </row>
    <row r="645" ht="14.25" customHeight="1">
      <c r="C645" s="74"/>
    </row>
    <row r="646" ht="14.25" customHeight="1">
      <c r="C646" s="74"/>
    </row>
    <row r="647" ht="14.25" customHeight="1">
      <c r="C647" s="74"/>
    </row>
    <row r="648" ht="14.25" customHeight="1">
      <c r="C648" s="74"/>
    </row>
    <row r="649" ht="14.25" customHeight="1">
      <c r="C649" s="74"/>
    </row>
    <row r="650" ht="14.25" customHeight="1">
      <c r="C650" s="74"/>
    </row>
    <row r="651" ht="14.25" customHeight="1">
      <c r="C651" s="74"/>
    </row>
    <row r="652" ht="14.25" customHeight="1">
      <c r="C652" s="74"/>
    </row>
    <row r="653" ht="14.25" customHeight="1">
      <c r="C653" s="74"/>
    </row>
    <row r="654" ht="14.25" customHeight="1">
      <c r="C654" s="74"/>
    </row>
    <row r="655" ht="14.25" customHeight="1">
      <c r="C655" s="74"/>
    </row>
    <row r="656" ht="14.25" customHeight="1">
      <c r="C656" s="74"/>
    </row>
    <row r="657" ht="14.25" customHeight="1">
      <c r="C657" s="74"/>
    </row>
    <row r="658" ht="14.25" customHeight="1">
      <c r="C658" s="74"/>
    </row>
    <row r="659" ht="14.25" customHeight="1">
      <c r="C659" s="74"/>
    </row>
    <row r="660" ht="14.25" customHeight="1">
      <c r="C660" s="74"/>
    </row>
    <row r="661" ht="14.25" customHeight="1">
      <c r="C661" s="74"/>
    </row>
    <row r="662" ht="14.25" customHeight="1">
      <c r="C662" s="74"/>
    </row>
    <row r="663" ht="14.25" customHeight="1">
      <c r="C663" s="74"/>
    </row>
    <row r="664" ht="14.25" customHeight="1">
      <c r="C664" s="74"/>
    </row>
    <row r="665" ht="14.25" customHeight="1">
      <c r="C665" s="74"/>
    </row>
    <row r="666" ht="14.25" customHeight="1">
      <c r="C666" s="74"/>
    </row>
    <row r="667" ht="14.25" customHeight="1">
      <c r="C667" s="74"/>
    </row>
    <row r="668" ht="14.25" customHeight="1">
      <c r="C668" s="74"/>
    </row>
    <row r="669" ht="14.25" customHeight="1">
      <c r="C669" s="74"/>
    </row>
    <row r="670" ht="14.25" customHeight="1">
      <c r="C670" s="74"/>
    </row>
    <row r="671" ht="14.25" customHeight="1">
      <c r="C671" s="74"/>
    </row>
    <row r="672" ht="14.25" customHeight="1">
      <c r="C672" s="74"/>
    </row>
    <row r="673" ht="14.25" customHeight="1">
      <c r="C673" s="74"/>
    </row>
    <row r="674" ht="14.25" customHeight="1">
      <c r="C674" s="74"/>
    </row>
    <row r="675" ht="14.25" customHeight="1">
      <c r="C675" s="74"/>
    </row>
    <row r="676" ht="14.25" customHeight="1">
      <c r="C676" s="74"/>
    </row>
    <row r="677" ht="14.25" customHeight="1">
      <c r="C677" s="74"/>
    </row>
    <row r="678" ht="14.25" customHeight="1">
      <c r="C678" s="74"/>
    </row>
    <row r="679" ht="14.25" customHeight="1">
      <c r="C679" s="74"/>
    </row>
    <row r="680" ht="14.25" customHeight="1">
      <c r="C680" s="74"/>
    </row>
    <row r="681" ht="14.25" customHeight="1">
      <c r="C681" s="74"/>
    </row>
    <row r="682" ht="14.25" customHeight="1">
      <c r="C682" s="74"/>
    </row>
    <row r="683" ht="14.25" customHeight="1">
      <c r="C683" s="74"/>
    </row>
    <row r="684" ht="14.25" customHeight="1">
      <c r="C684" s="74"/>
    </row>
    <row r="685" ht="14.25" customHeight="1">
      <c r="C685" s="74"/>
    </row>
    <row r="686" ht="14.25" customHeight="1">
      <c r="C686" s="74"/>
    </row>
    <row r="687" ht="14.25" customHeight="1">
      <c r="C687" s="74"/>
    </row>
    <row r="688" ht="14.25" customHeight="1">
      <c r="C688" s="74"/>
    </row>
    <row r="689" ht="14.25" customHeight="1">
      <c r="C689" s="74"/>
    </row>
    <row r="690" ht="14.25" customHeight="1">
      <c r="C690" s="74"/>
    </row>
    <row r="691" ht="14.25" customHeight="1">
      <c r="C691" s="74"/>
    </row>
    <row r="692" ht="14.25" customHeight="1">
      <c r="C692" s="74"/>
    </row>
    <row r="693" ht="14.25" customHeight="1">
      <c r="C693" s="74"/>
    </row>
    <row r="694" ht="14.25" customHeight="1">
      <c r="C694" s="74"/>
    </row>
    <row r="695" ht="14.25" customHeight="1">
      <c r="C695" s="74"/>
    </row>
    <row r="696" ht="14.25" customHeight="1">
      <c r="C696" s="74"/>
    </row>
    <row r="697" ht="14.25" customHeight="1">
      <c r="C697" s="74"/>
    </row>
    <row r="698" ht="14.25" customHeight="1">
      <c r="C698" s="74"/>
    </row>
    <row r="699" ht="14.25" customHeight="1">
      <c r="C699" s="74"/>
    </row>
    <row r="700" ht="14.25" customHeight="1">
      <c r="C700" s="74"/>
    </row>
    <row r="701" ht="14.25" customHeight="1">
      <c r="C701" s="74"/>
    </row>
    <row r="702" ht="14.25" customHeight="1">
      <c r="C702" s="74"/>
    </row>
    <row r="703" ht="14.25" customHeight="1">
      <c r="C703" s="74"/>
    </row>
    <row r="704" ht="14.25" customHeight="1">
      <c r="C704" s="74"/>
    </row>
    <row r="705" ht="14.25" customHeight="1">
      <c r="C705" s="74"/>
    </row>
    <row r="706" ht="14.25" customHeight="1">
      <c r="C706" s="74"/>
    </row>
    <row r="707" ht="14.25" customHeight="1">
      <c r="C707" s="74"/>
    </row>
    <row r="708" ht="14.25" customHeight="1">
      <c r="C708" s="74"/>
    </row>
    <row r="709" ht="14.25" customHeight="1">
      <c r="C709" s="74"/>
    </row>
    <row r="710" ht="14.25" customHeight="1">
      <c r="C710" s="74"/>
    </row>
    <row r="711" ht="14.25" customHeight="1">
      <c r="C711" s="74"/>
    </row>
    <row r="712" ht="14.25" customHeight="1">
      <c r="C712" s="74"/>
    </row>
    <row r="713" ht="14.25" customHeight="1">
      <c r="C713" s="74"/>
    </row>
    <row r="714" ht="14.25" customHeight="1">
      <c r="C714" s="74"/>
    </row>
    <row r="715" ht="14.25" customHeight="1">
      <c r="C715" s="74"/>
    </row>
    <row r="716" ht="14.25" customHeight="1">
      <c r="C716" s="74"/>
    </row>
    <row r="717" ht="14.25" customHeight="1">
      <c r="C717" s="74"/>
    </row>
    <row r="718" ht="14.25" customHeight="1">
      <c r="C718" s="74"/>
    </row>
    <row r="719" ht="14.25" customHeight="1">
      <c r="C719" s="74"/>
    </row>
    <row r="720" ht="14.25" customHeight="1">
      <c r="C720" s="74"/>
    </row>
    <row r="721" ht="14.25" customHeight="1">
      <c r="C721" s="74"/>
    </row>
    <row r="722" ht="14.25" customHeight="1">
      <c r="C722" s="74"/>
    </row>
    <row r="723" ht="14.25" customHeight="1">
      <c r="C723" s="74"/>
    </row>
    <row r="724" ht="14.25" customHeight="1">
      <c r="C724" s="74"/>
    </row>
    <row r="725" ht="14.25" customHeight="1">
      <c r="C725" s="74"/>
    </row>
    <row r="726" ht="14.25" customHeight="1">
      <c r="C726" s="74"/>
    </row>
    <row r="727" ht="14.25" customHeight="1">
      <c r="C727" s="74"/>
    </row>
    <row r="728" ht="14.25" customHeight="1">
      <c r="C728" s="74"/>
    </row>
    <row r="729" ht="14.25" customHeight="1">
      <c r="C729" s="74"/>
    </row>
    <row r="730" ht="14.25" customHeight="1">
      <c r="C730" s="74"/>
    </row>
    <row r="731" ht="14.25" customHeight="1">
      <c r="C731" s="74"/>
    </row>
    <row r="732" ht="14.25" customHeight="1">
      <c r="C732" s="74"/>
    </row>
    <row r="733" ht="14.25" customHeight="1">
      <c r="C733" s="74"/>
    </row>
    <row r="734" ht="14.25" customHeight="1">
      <c r="C734" s="74"/>
    </row>
    <row r="735" ht="14.25" customHeight="1">
      <c r="C735" s="74"/>
    </row>
    <row r="736" ht="14.25" customHeight="1">
      <c r="C736" s="74"/>
    </row>
    <row r="737" ht="14.25" customHeight="1">
      <c r="C737" s="74"/>
    </row>
    <row r="738" ht="14.25" customHeight="1">
      <c r="C738" s="74"/>
    </row>
    <row r="739" ht="14.25" customHeight="1">
      <c r="C739" s="74"/>
    </row>
    <row r="740" ht="14.25" customHeight="1">
      <c r="C740" s="74"/>
    </row>
    <row r="741" ht="14.25" customHeight="1">
      <c r="C741" s="74"/>
    </row>
    <row r="742" ht="14.25" customHeight="1">
      <c r="C742" s="74"/>
    </row>
    <row r="743" ht="14.25" customHeight="1">
      <c r="C743" s="74"/>
    </row>
    <row r="744" ht="14.25" customHeight="1">
      <c r="C744" s="74"/>
    </row>
    <row r="745" ht="14.25" customHeight="1">
      <c r="C745" s="74"/>
    </row>
    <row r="746" ht="14.25" customHeight="1">
      <c r="C746" s="74"/>
    </row>
    <row r="747" ht="14.25" customHeight="1">
      <c r="C747" s="74"/>
    </row>
    <row r="748" ht="14.25" customHeight="1">
      <c r="C748" s="74"/>
    </row>
    <row r="749" ht="14.25" customHeight="1">
      <c r="C749" s="74"/>
    </row>
    <row r="750" ht="14.25" customHeight="1">
      <c r="C750" s="74"/>
    </row>
    <row r="751" ht="14.25" customHeight="1">
      <c r="C751" s="74"/>
    </row>
    <row r="752" ht="14.25" customHeight="1">
      <c r="C752" s="74"/>
    </row>
    <row r="753" ht="14.25" customHeight="1">
      <c r="C753" s="74"/>
    </row>
    <row r="754" ht="14.25" customHeight="1">
      <c r="C754" s="74"/>
    </row>
    <row r="755" ht="14.25" customHeight="1">
      <c r="C755" s="74"/>
    </row>
    <row r="756" ht="14.25" customHeight="1">
      <c r="C756" s="74"/>
    </row>
    <row r="757" ht="14.25" customHeight="1">
      <c r="C757" s="74"/>
    </row>
    <row r="758" ht="14.25" customHeight="1">
      <c r="C758" s="74"/>
    </row>
    <row r="759" ht="14.25" customHeight="1">
      <c r="C759" s="74"/>
    </row>
    <row r="760" ht="14.25" customHeight="1">
      <c r="C760" s="74"/>
    </row>
    <row r="761" ht="14.25" customHeight="1">
      <c r="C761" s="74"/>
    </row>
    <row r="762" ht="14.25" customHeight="1">
      <c r="C762" s="74"/>
    </row>
    <row r="763" ht="14.25" customHeight="1">
      <c r="C763" s="74"/>
    </row>
    <row r="764" ht="14.25" customHeight="1">
      <c r="C764" s="74"/>
    </row>
    <row r="765" ht="14.25" customHeight="1">
      <c r="C765" s="74"/>
    </row>
    <row r="766" ht="14.25" customHeight="1">
      <c r="C766" s="74"/>
    </row>
    <row r="767" ht="14.25" customHeight="1">
      <c r="C767" s="74"/>
    </row>
    <row r="768" ht="14.25" customHeight="1">
      <c r="C768" s="74"/>
    </row>
    <row r="769" ht="14.25" customHeight="1">
      <c r="C769" s="74"/>
    </row>
    <row r="770" ht="14.25" customHeight="1">
      <c r="C770" s="74"/>
    </row>
    <row r="771" ht="14.25" customHeight="1">
      <c r="C771" s="74"/>
    </row>
    <row r="772" ht="14.25" customHeight="1">
      <c r="C772" s="74"/>
    </row>
    <row r="773" ht="14.25" customHeight="1">
      <c r="C773" s="74"/>
    </row>
    <row r="774" ht="14.25" customHeight="1">
      <c r="C774" s="74"/>
    </row>
    <row r="775" ht="14.25" customHeight="1">
      <c r="C775" s="74"/>
    </row>
    <row r="776" ht="14.25" customHeight="1">
      <c r="C776" s="74"/>
    </row>
    <row r="777" ht="14.25" customHeight="1">
      <c r="C777" s="74"/>
    </row>
    <row r="778" ht="14.25" customHeight="1">
      <c r="C778" s="74"/>
    </row>
    <row r="779" ht="14.25" customHeight="1">
      <c r="C779" s="74"/>
    </row>
    <row r="780" ht="14.25" customHeight="1">
      <c r="C780" s="74"/>
    </row>
    <row r="781" ht="14.25" customHeight="1">
      <c r="C781" s="74"/>
    </row>
    <row r="782" ht="14.25" customHeight="1">
      <c r="C782" s="74"/>
    </row>
    <row r="783" ht="14.25" customHeight="1">
      <c r="C783" s="74"/>
    </row>
    <row r="784" ht="14.25" customHeight="1">
      <c r="C784" s="74"/>
    </row>
    <row r="785" ht="14.25" customHeight="1">
      <c r="C785" s="74"/>
    </row>
    <row r="786" ht="14.25" customHeight="1">
      <c r="C786" s="74"/>
    </row>
    <row r="787" ht="14.25" customHeight="1">
      <c r="C787" s="74"/>
    </row>
    <row r="788" ht="14.25" customHeight="1">
      <c r="C788" s="74"/>
    </row>
    <row r="789" ht="14.25" customHeight="1">
      <c r="C789" s="74"/>
    </row>
    <row r="790" ht="14.25" customHeight="1">
      <c r="C790" s="74"/>
    </row>
    <row r="791" ht="14.25" customHeight="1">
      <c r="C791" s="74"/>
    </row>
    <row r="792" ht="14.25" customHeight="1">
      <c r="C792" s="74"/>
    </row>
    <row r="793" ht="14.25" customHeight="1">
      <c r="C793" s="74"/>
    </row>
    <row r="794" ht="14.25" customHeight="1">
      <c r="C794" s="74"/>
    </row>
    <row r="795" ht="14.25" customHeight="1">
      <c r="C795" s="74"/>
    </row>
    <row r="796" ht="14.25" customHeight="1">
      <c r="C796" s="74"/>
    </row>
    <row r="797" ht="14.25" customHeight="1">
      <c r="C797" s="74"/>
    </row>
    <row r="798" ht="14.25" customHeight="1">
      <c r="C798" s="74"/>
    </row>
    <row r="799" ht="14.25" customHeight="1">
      <c r="C799" s="74"/>
    </row>
    <row r="800" ht="14.25" customHeight="1">
      <c r="C800" s="74"/>
    </row>
    <row r="801" ht="14.25" customHeight="1">
      <c r="C801" s="74"/>
    </row>
    <row r="802" ht="14.25" customHeight="1">
      <c r="C802" s="74"/>
    </row>
    <row r="803" ht="14.25" customHeight="1">
      <c r="C803" s="74"/>
    </row>
    <row r="804" ht="14.25" customHeight="1">
      <c r="C804" s="74"/>
    </row>
    <row r="805" ht="14.25" customHeight="1">
      <c r="C805" s="74"/>
    </row>
    <row r="806" ht="14.25" customHeight="1">
      <c r="C806" s="74"/>
    </row>
    <row r="807" ht="14.25" customHeight="1">
      <c r="C807" s="74"/>
    </row>
    <row r="808" ht="14.25" customHeight="1">
      <c r="C808" s="74"/>
    </row>
    <row r="809" ht="14.25" customHeight="1">
      <c r="C809" s="74"/>
    </row>
    <row r="810" ht="14.25" customHeight="1">
      <c r="C810" s="74"/>
    </row>
    <row r="811" ht="14.25" customHeight="1">
      <c r="C811" s="74"/>
    </row>
    <row r="812" ht="14.25" customHeight="1">
      <c r="C812" s="74"/>
    </row>
    <row r="813" ht="14.25" customHeight="1">
      <c r="C813" s="74"/>
    </row>
    <row r="814" ht="14.25" customHeight="1">
      <c r="C814" s="74"/>
    </row>
    <row r="815" ht="14.25" customHeight="1">
      <c r="C815" s="74"/>
    </row>
    <row r="816" ht="14.25" customHeight="1">
      <c r="C816" s="74"/>
    </row>
    <row r="817" ht="14.25" customHeight="1">
      <c r="C817" s="74"/>
    </row>
    <row r="818" ht="14.25" customHeight="1">
      <c r="C818" s="74"/>
    </row>
    <row r="819" ht="14.25" customHeight="1">
      <c r="C819" s="74"/>
    </row>
    <row r="820" ht="14.25" customHeight="1">
      <c r="C820" s="74"/>
    </row>
    <row r="821" ht="14.25" customHeight="1">
      <c r="C821" s="74"/>
    </row>
    <row r="822" ht="14.25" customHeight="1">
      <c r="C822" s="74"/>
    </row>
    <row r="823" ht="14.25" customHeight="1">
      <c r="C823" s="74"/>
    </row>
    <row r="824" ht="14.25" customHeight="1">
      <c r="C824" s="74"/>
    </row>
    <row r="825" ht="14.25" customHeight="1">
      <c r="C825" s="74"/>
    </row>
    <row r="826" ht="14.25" customHeight="1">
      <c r="C826" s="74"/>
    </row>
    <row r="827" ht="14.25" customHeight="1">
      <c r="C827" s="74"/>
    </row>
    <row r="828" ht="14.25" customHeight="1">
      <c r="C828" s="74"/>
    </row>
    <row r="829" ht="14.25" customHeight="1">
      <c r="C829" s="74"/>
    </row>
    <row r="830" ht="14.25" customHeight="1">
      <c r="C830" s="74"/>
    </row>
    <row r="831" ht="14.25" customHeight="1">
      <c r="C831" s="74"/>
    </row>
    <row r="832" ht="14.25" customHeight="1">
      <c r="C832" s="74"/>
    </row>
    <row r="833" ht="14.25" customHeight="1">
      <c r="C833" s="74"/>
    </row>
    <row r="834" ht="14.25" customHeight="1">
      <c r="C834" s="74"/>
    </row>
    <row r="835" ht="14.25" customHeight="1">
      <c r="C835" s="74"/>
    </row>
    <row r="836" ht="14.25" customHeight="1">
      <c r="C836" s="74"/>
    </row>
    <row r="837" ht="14.25" customHeight="1">
      <c r="C837" s="74"/>
    </row>
    <row r="838" ht="14.25" customHeight="1">
      <c r="C838" s="74"/>
    </row>
    <row r="839" ht="14.25" customHeight="1">
      <c r="C839" s="74"/>
    </row>
    <row r="840" ht="14.25" customHeight="1">
      <c r="C840" s="74"/>
    </row>
    <row r="841" ht="14.25" customHeight="1">
      <c r="C841" s="74"/>
    </row>
    <row r="842" ht="14.25" customHeight="1">
      <c r="C842" s="74"/>
    </row>
    <row r="843" ht="14.25" customHeight="1">
      <c r="C843" s="74"/>
    </row>
    <row r="844" ht="14.25" customHeight="1">
      <c r="C844" s="74"/>
    </row>
    <row r="845" ht="14.25" customHeight="1">
      <c r="C845" s="74"/>
    </row>
    <row r="846" ht="14.25" customHeight="1">
      <c r="C846" s="74"/>
    </row>
    <row r="847" ht="14.25" customHeight="1">
      <c r="C847" s="74"/>
    </row>
    <row r="848" ht="14.25" customHeight="1">
      <c r="C848" s="74"/>
    </row>
    <row r="849" ht="14.25" customHeight="1">
      <c r="C849" s="74"/>
    </row>
    <row r="850" ht="14.25" customHeight="1">
      <c r="C850" s="74"/>
    </row>
    <row r="851" ht="14.25" customHeight="1">
      <c r="C851" s="74"/>
    </row>
    <row r="852" ht="14.25" customHeight="1">
      <c r="C852" s="74"/>
    </row>
    <row r="853" ht="14.25" customHeight="1">
      <c r="C853" s="74"/>
    </row>
    <row r="854" ht="14.25" customHeight="1">
      <c r="C854" s="74"/>
    </row>
    <row r="855" ht="14.25" customHeight="1">
      <c r="C855" s="74"/>
    </row>
    <row r="856" ht="14.25" customHeight="1">
      <c r="C856" s="74"/>
    </row>
    <row r="857" ht="14.25" customHeight="1">
      <c r="C857" s="74"/>
    </row>
    <row r="858" ht="14.25" customHeight="1">
      <c r="C858" s="74"/>
    </row>
    <row r="859" ht="14.25" customHeight="1">
      <c r="C859" s="74"/>
    </row>
    <row r="860" ht="14.25" customHeight="1">
      <c r="C860" s="74"/>
    </row>
    <row r="861" ht="14.25" customHeight="1">
      <c r="C861" s="74"/>
    </row>
    <row r="862" ht="14.25" customHeight="1">
      <c r="C862" s="74"/>
    </row>
    <row r="863" ht="14.25" customHeight="1">
      <c r="C863" s="74"/>
    </row>
    <row r="864" ht="14.25" customHeight="1">
      <c r="C864" s="74"/>
    </row>
    <row r="865" ht="14.25" customHeight="1">
      <c r="C865" s="74"/>
    </row>
    <row r="866" ht="14.25" customHeight="1">
      <c r="C866" s="74"/>
    </row>
    <row r="867" ht="14.25" customHeight="1">
      <c r="C867" s="74"/>
    </row>
    <row r="868" ht="14.25" customHeight="1">
      <c r="C868" s="74"/>
    </row>
    <row r="869" ht="14.25" customHeight="1">
      <c r="C869" s="74"/>
    </row>
    <row r="870" ht="14.25" customHeight="1">
      <c r="C870" s="74"/>
    </row>
    <row r="871" ht="14.25" customHeight="1">
      <c r="C871" s="74"/>
    </row>
    <row r="872" ht="14.25" customHeight="1">
      <c r="C872" s="74"/>
    </row>
    <row r="873" ht="14.25" customHeight="1">
      <c r="C873" s="74"/>
    </row>
    <row r="874" ht="14.25" customHeight="1">
      <c r="C874" s="74"/>
    </row>
    <row r="875" ht="14.25" customHeight="1">
      <c r="C875" s="74"/>
    </row>
    <row r="876" ht="14.25" customHeight="1">
      <c r="C876" s="74"/>
    </row>
    <row r="877" ht="14.25" customHeight="1">
      <c r="C877" s="74"/>
    </row>
    <row r="878" ht="14.25" customHeight="1">
      <c r="C878" s="74"/>
    </row>
    <row r="879" ht="14.25" customHeight="1">
      <c r="C879" s="74"/>
    </row>
    <row r="880" ht="14.25" customHeight="1">
      <c r="C880" s="74"/>
    </row>
    <row r="881" ht="14.25" customHeight="1">
      <c r="C881" s="74"/>
    </row>
    <row r="882" ht="14.25" customHeight="1">
      <c r="C882" s="74"/>
    </row>
    <row r="883" ht="14.25" customHeight="1">
      <c r="C883" s="74"/>
    </row>
    <row r="884" ht="14.25" customHeight="1">
      <c r="C884" s="74"/>
    </row>
    <row r="885" ht="14.25" customHeight="1">
      <c r="C885" s="74"/>
    </row>
    <row r="886" ht="14.25" customHeight="1">
      <c r="C886" s="74"/>
    </row>
    <row r="887" ht="14.25" customHeight="1">
      <c r="C887" s="74"/>
    </row>
    <row r="888" ht="14.25" customHeight="1">
      <c r="C888" s="74"/>
    </row>
    <row r="889" ht="14.25" customHeight="1">
      <c r="C889" s="74"/>
    </row>
    <row r="890" ht="14.25" customHeight="1">
      <c r="C890" s="74"/>
    </row>
    <row r="891" ht="14.25" customHeight="1">
      <c r="C891" s="74"/>
    </row>
    <row r="892" ht="14.25" customHeight="1">
      <c r="C892" s="74"/>
    </row>
    <row r="893" ht="14.25" customHeight="1">
      <c r="C893" s="74"/>
    </row>
    <row r="894" ht="14.25" customHeight="1">
      <c r="C894" s="74"/>
    </row>
    <row r="895" ht="14.25" customHeight="1">
      <c r="C895" s="74"/>
    </row>
    <row r="896" ht="14.25" customHeight="1">
      <c r="C896" s="74"/>
    </row>
    <row r="897" ht="14.25" customHeight="1">
      <c r="C897" s="74"/>
    </row>
    <row r="898" ht="14.25" customHeight="1">
      <c r="C898" s="74"/>
    </row>
    <row r="899" ht="14.25" customHeight="1">
      <c r="C899" s="74"/>
    </row>
    <row r="900" ht="14.25" customHeight="1">
      <c r="C900" s="74"/>
    </row>
    <row r="901" ht="14.25" customHeight="1">
      <c r="C901" s="74"/>
    </row>
    <row r="902" ht="14.25" customHeight="1">
      <c r="C902" s="74"/>
    </row>
    <row r="903" ht="14.25" customHeight="1">
      <c r="C903" s="74"/>
    </row>
    <row r="904" ht="14.25" customHeight="1">
      <c r="C904" s="74"/>
    </row>
    <row r="905" ht="14.25" customHeight="1">
      <c r="C905" s="74"/>
    </row>
    <row r="906" ht="14.25" customHeight="1">
      <c r="C906" s="74"/>
    </row>
    <row r="907" ht="14.25" customHeight="1">
      <c r="C907" s="74"/>
    </row>
    <row r="908" ht="14.25" customHeight="1">
      <c r="C908" s="74"/>
    </row>
    <row r="909" ht="14.25" customHeight="1">
      <c r="C909" s="74"/>
    </row>
    <row r="910" ht="14.25" customHeight="1">
      <c r="C910" s="74"/>
    </row>
    <row r="911" ht="14.25" customHeight="1">
      <c r="C911" s="74"/>
    </row>
    <row r="912" ht="14.25" customHeight="1">
      <c r="C912" s="74"/>
    </row>
    <row r="913" ht="14.25" customHeight="1">
      <c r="C913" s="74"/>
    </row>
    <row r="914" ht="14.25" customHeight="1">
      <c r="C914" s="74"/>
    </row>
    <row r="915" ht="14.25" customHeight="1">
      <c r="C915" s="74"/>
    </row>
    <row r="916" ht="14.25" customHeight="1">
      <c r="C916" s="74"/>
    </row>
    <row r="917" ht="14.25" customHeight="1">
      <c r="C917" s="74"/>
    </row>
    <row r="918" ht="14.25" customHeight="1">
      <c r="C918" s="74"/>
    </row>
    <row r="919" ht="14.25" customHeight="1">
      <c r="C919" s="74"/>
    </row>
    <row r="920" ht="14.25" customHeight="1">
      <c r="C920" s="74"/>
    </row>
    <row r="921" ht="14.25" customHeight="1">
      <c r="C921" s="74"/>
    </row>
    <row r="922" ht="14.25" customHeight="1">
      <c r="C922" s="74"/>
    </row>
    <row r="923" ht="14.25" customHeight="1">
      <c r="C923" s="74"/>
    </row>
    <row r="924" ht="14.25" customHeight="1">
      <c r="C924" s="74"/>
    </row>
    <row r="925" ht="14.25" customHeight="1">
      <c r="C925" s="74"/>
    </row>
    <row r="926" ht="14.25" customHeight="1">
      <c r="C926" s="74"/>
    </row>
    <row r="927" ht="14.25" customHeight="1">
      <c r="C927" s="74"/>
    </row>
    <row r="928" ht="14.25" customHeight="1">
      <c r="C928" s="74"/>
    </row>
    <row r="929" ht="14.25" customHeight="1">
      <c r="C929" s="74"/>
    </row>
    <row r="930" ht="14.25" customHeight="1">
      <c r="C930" s="74"/>
    </row>
    <row r="931" ht="14.25" customHeight="1">
      <c r="C931" s="74"/>
    </row>
    <row r="932" ht="14.25" customHeight="1">
      <c r="C932" s="74"/>
    </row>
    <row r="933" ht="14.25" customHeight="1">
      <c r="C933" s="74"/>
    </row>
    <row r="934" ht="14.25" customHeight="1">
      <c r="C934" s="74"/>
    </row>
    <row r="935" ht="14.25" customHeight="1">
      <c r="C935" s="74"/>
    </row>
    <row r="936" ht="14.25" customHeight="1">
      <c r="C936" s="74"/>
    </row>
    <row r="937" ht="14.25" customHeight="1">
      <c r="C937" s="74"/>
    </row>
    <row r="938" ht="14.25" customHeight="1">
      <c r="C938" s="74"/>
    </row>
    <row r="939" ht="14.25" customHeight="1">
      <c r="C939" s="74"/>
    </row>
    <row r="940" ht="14.25" customHeight="1">
      <c r="C940" s="74"/>
    </row>
    <row r="941" ht="14.25" customHeight="1">
      <c r="C941" s="74"/>
    </row>
    <row r="942" ht="14.25" customHeight="1">
      <c r="C942" s="74"/>
    </row>
    <row r="943" ht="14.25" customHeight="1">
      <c r="C943" s="74"/>
    </row>
    <row r="944" ht="14.25" customHeight="1">
      <c r="C944" s="74"/>
    </row>
    <row r="945" ht="14.25" customHeight="1">
      <c r="C945" s="74"/>
    </row>
    <row r="946" ht="14.25" customHeight="1">
      <c r="C946" s="74"/>
    </row>
    <row r="947" ht="14.25" customHeight="1">
      <c r="C947" s="74"/>
    </row>
    <row r="948" ht="14.25" customHeight="1">
      <c r="C948" s="74"/>
    </row>
    <row r="949" ht="14.25" customHeight="1">
      <c r="C949" s="74"/>
    </row>
    <row r="950" ht="14.25" customHeight="1">
      <c r="C950" s="74"/>
    </row>
    <row r="951" ht="14.25" customHeight="1">
      <c r="C951" s="74"/>
    </row>
    <row r="952" ht="14.25" customHeight="1">
      <c r="C952" s="74"/>
    </row>
    <row r="953" ht="14.25" customHeight="1">
      <c r="C953" s="74"/>
    </row>
    <row r="954" ht="14.25" customHeight="1">
      <c r="C954" s="74"/>
    </row>
    <row r="955" ht="14.25" customHeight="1">
      <c r="C955" s="74"/>
    </row>
    <row r="956" ht="14.25" customHeight="1">
      <c r="C956" s="74"/>
    </row>
    <row r="957" ht="14.25" customHeight="1">
      <c r="C957" s="74"/>
    </row>
    <row r="958" ht="14.25" customHeight="1">
      <c r="C958" s="74"/>
    </row>
    <row r="959" ht="14.25" customHeight="1">
      <c r="C959" s="74"/>
    </row>
    <row r="960" ht="14.25" customHeight="1">
      <c r="C960" s="74"/>
    </row>
    <row r="961" ht="14.25" customHeight="1">
      <c r="C961" s="74"/>
    </row>
    <row r="962" ht="14.25" customHeight="1">
      <c r="C962" s="74"/>
    </row>
    <row r="963" ht="14.25" customHeight="1">
      <c r="C963" s="74"/>
    </row>
    <row r="964" ht="14.25" customHeight="1">
      <c r="C964" s="74"/>
    </row>
    <row r="965" ht="14.25" customHeight="1">
      <c r="C965" s="74"/>
    </row>
    <row r="966" ht="14.25" customHeight="1">
      <c r="C966" s="74"/>
    </row>
    <row r="967" ht="14.25" customHeight="1">
      <c r="C967" s="74"/>
    </row>
    <row r="968" ht="14.25" customHeight="1">
      <c r="C968" s="74"/>
    </row>
    <row r="969" ht="14.25" customHeight="1">
      <c r="C969" s="74"/>
    </row>
    <row r="970" ht="14.25" customHeight="1">
      <c r="C970" s="74"/>
    </row>
    <row r="971" ht="14.25" customHeight="1">
      <c r="C971" s="74"/>
    </row>
    <row r="972" ht="14.25" customHeight="1">
      <c r="C972" s="74"/>
    </row>
    <row r="973" ht="14.25" customHeight="1">
      <c r="C973" s="74"/>
    </row>
    <row r="974" ht="14.25" customHeight="1">
      <c r="C974" s="74"/>
    </row>
    <row r="975" ht="14.25" customHeight="1">
      <c r="C975" s="74"/>
    </row>
    <row r="976" ht="14.25" customHeight="1">
      <c r="C976" s="74"/>
    </row>
    <row r="977" ht="14.25" customHeight="1">
      <c r="C977" s="74"/>
    </row>
    <row r="978" ht="14.25" customHeight="1">
      <c r="C978" s="74"/>
    </row>
    <row r="979" ht="14.25" customHeight="1">
      <c r="C979" s="74"/>
    </row>
    <row r="980" ht="14.25" customHeight="1">
      <c r="C980" s="74"/>
    </row>
    <row r="981" ht="14.25" customHeight="1">
      <c r="C981" s="74"/>
    </row>
    <row r="982" ht="14.25" customHeight="1">
      <c r="C982" s="74"/>
    </row>
    <row r="983" ht="14.25" customHeight="1">
      <c r="C983" s="74"/>
    </row>
    <row r="984" ht="14.25" customHeight="1">
      <c r="C984" s="74"/>
    </row>
    <row r="985" ht="14.25" customHeight="1">
      <c r="C985" s="74"/>
    </row>
    <row r="986" ht="14.25" customHeight="1">
      <c r="C986" s="74"/>
    </row>
    <row r="987" ht="14.25" customHeight="1">
      <c r="C987" s="74"/>
    </row>
    <row r="988" ht="14.25" customHeight="1">
      <c r="C988" s="74"/>
    </row>
    <row r="989" ht="14.25" customHeight="1">
      <c r="C989" s="74"/>
    </row>
    <row r="990" ht="14.25" customHeight="1">
      <c r="C990" s="74"/>
    </row>
    <row r="991" ht="14.25" customHeight="1">
      <c r="C991" s="74"/>
    </row>
    <row r="992" ht="14.25" customHeight="1">
      <c r="C992" s="74"/>
    </row>
    <row r="993" ht="14.25" customHeight="1">
      <c r="C993" s="74"/>
    </row>
    <row r="994" ht="14.25" customHeight="1">
      <c r="C994" s="74"/>
    </row>
    <row r="995" ht="14.25" customHeight="1">
      <c r="C995" s="74"/>
    </row>
    <row r="996" ht="14.25" customHeight="1">
      <c r="C996" s="74"/>
    </row>
    <row r="997" ht="14.25" customHeight="1">
      <c r="C997" s="74"/>
    </row>
    <row r="998" ht="14.25" customHeight="1">
      <c r="C998" s="74"/>
    </row>
    <row r="999" ht="14.25" customHeight="1">
      <c r="C999" s="74"/>
    </row>
    <row r="1000" ht="14.25" customHeight="1">
      <c r="C1000" s="74"/>
    </row>
  </sheetData>
  <mergeCells count="2">
    <mergeCell ref="A3:C3"/>
    <mergeCell ref="A10:C10"/>
  </mergeCells>
  <printOptions/>
  <pageMargins bottom="0.27569444444444446" footer="0.0" header="0.0" left="0.6694444444444444" right="0.7083333333333334" top="0.393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2018-05-07T06:54:32Z</dcterms:created>
  <dc:creator>Марина</dc:creator>
</cp:coreProperties>
</file>